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tabRatio="779" activeTab="9"/>
  </bookViews>
  <sheets>
    <sheet name="3j eau " sheetId="2" r:id="rId1"/>
    <sheet name=" eau t " sheetId="6" r:id="rId2"/>
    <sheet name="3j 4d22" sheetId="3" r:id="rId3"/>
    <sheet name="3j dipel " sheetId="1" r:id="rId4"/>
    <sheet name="dipel t " sheetId="7" r:id="rId5"/>
    <sheet name="3j cristaux " sheetId="4" r:id="rId6"/>
    <sheet name="3j cristaux t " sheetId="5" r:id="rId7"/>
    <sheet name="Stat EC RFP-" sheetId="8" r:id="rId8"/>
    <sheet name="stat EC RFP+" sheetId="9" r:id="rId9"/>
    <sheet name="graphe" sheetId="10" r:id="rId10"/>
    <sheet name="%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0" i="9" l="1"/>
  <c r="B114" i="8"/>
  <c r="K35" i="5"/>
  <c r="D35" i="5"/>
  <c r="E52" i="4"/>
  <c r="G51" i="4"/>
  <c r="G52" i="4"/>
  <c r="E48" i="4"/>
  <c r="E49" i="4"/>
  <c r="E50" i="4"/>
  <c r="E51" i="4"/>
  <c r="G48" i="4"/>
  <c r="G49" i="4"/>
  <c r="G50" i="4"/>
  <c r="G47" i="4"/>
  <c r="E47" i="4"/>
  <c r="F63" i="8"/>
  <c r="C41" i="7"/>
  <c r="L41" i="7"/>
  <c r="G51" i="1"/>
  <c r="G52" i="1"/>
  <c r="G53" i="1"/>
  <c r="G54" i="1"/>
  <c r="G55" i="1"/>
  <c r="G56" i="1"/>
  <c r="G57" i="1"/>
  <c r="G58" i="1"/>
  <c r="G59" i="1"/>
  <c r="E51" i="1"/>
  <c r="E52" i="1"/>
  <c r="E53" i="1"/>
  <c r="E54" i="1"/>
  <c r="E55" i="1"/>
  <c r="E56" i="1"/>
  <c r="E57" i="1"/>
  <c r="E58" i="1"/>
  <c r="G50" i="1"/>
  <c r="E50" i="1"/>
  <c r="G2" i="3"/>
  <c r="E3" i="11" l="1"/>
  <c r="E4" i="11"/>
  <c r="E2" i="11"/>
  <c r="F3" i="11"/>
  <c r="F4" i="11"/>
  <c r="F2" i="11"/>
  <c r="D3" i="11"/>
  <c r="D4" i="11"/>
  <c r="D2" i="11"/>
  <c r="B5" i="11"/>
  <c r="C4" i="11"/>
  <c r="B4" i="11"/>
  <c r="B3" i="11"/>
  <c r="E20" i="3" l="1"/>
  <c r="E21" i="3" s="1"/>
  <c r="G20" i="3"/>
  <c r="J37" i="6" l="1"/>
  <c r="C37" i="6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A2" i="9"/>
  <c r="A36" i="9" s="1"/>
  <c r="A77" i="9" s="1"/>
  <c r="A3" i="9"/>
  <c r="A37" i="9" s="1"/>
  <c r="A78" i="9" s="1"/>
  <c r="A4" i="9"/>
  <c r="A38" i="9" s="1"/>
  <c r="A79" i="9" s="1"/>
  <c r="A5" i="9"/>
  <c r="A39" i="9" s="1"/>
  <c r="A80" i="9" s="1"/>
  <c r="A6" i="9"/>
  <c r="A40" i="9" s="1"/>
  <c r="A81" i="9" s="1"/>
  <c r="A7" i="9"/>
  <c r="A41" i="9" s="1"/>
  <c r="A82" i="9" s="1"/>
  <c r="A8" i="9"/>
  <c r="A42" i="9" s="1"/>
  <c r="A83" i="9" s="1"/>
  <c r="A9" i="9"/>
  <c r="A43" i="9" s="1"/>
  <c r="A84" i="9" s="1"/>
  <c r="A10" i="9"/>
  <c r="A44" i="9" s="1"/>
  <c r="A85" i="9" s="1"/>
  <c r="A11" i="9"/>
  <c r="A45" i="9" s="1"/>
  <c r="A86" i="9" s="1"/>
  <c r="A12" i="9"/>
  <c r="A46" i="9" s="1"/>
  <c r="A87" i="9" s="1"/>
  <c r="A13" i="9"/>
  <c r="A47" i="9" s="1"/>
  <c r="A88" i="9" s="1"/>
  <c r="A14" i="9"/>
  <c r="A48" i="9" s="1"/>
  <c r="A89" i="9" s="1"/>
  <c r="A15" i="9"/>
  <c r="A49" i="9" s="1"/>
  <c r="A90" i="9" s="1"/>
  <c r="A16" i="9"/>
  <c r="A50" i="9" s="1"/>
  <c r="A91" i="9" s="1"/>
  <c r="A17" i="9"/>
  <c r="A51" i="9" s="1"/>
  <c r="A92" i="9" s="1"/>
  <c r="A18" i="9"/>
  <c r="A52" i="9" s="1"/>
  <c r="A93" i="9" s="1"/>
  <c r="A19" i="9"/>
  <c r="A53" i="9" s="1"/>
  <c r="A94" i="9" s="1"/>
  <c r="A20" i="9"/>
  <c r="A54" i="9" s="1"/>
  <c r="A95" i="9" s="1"/>
  <c r="A21" i="9"/>
  <c r="A55" i="9" s="1"/>
  <c r="A96" i="9" s="1"/>
  <c r="A22" i="9"/>
  <c r="A56" i="9" s="1"/>
  <c r="A97" i="9" s="1"/>
  <c r="A23" i="9"/>
  <c r="A57" i="9" s="1"/>
  <c r="A98" i="9" s="1"/>
  <c r="A24" i="9"/>
  <c r="A58" i="9" s="1"/>
  <c r="A99" i="9" s="1"/>
  <c r="A25" i="9"/>
  <c r="A59" i="9" s="1"/>
  <c r="A100" i="9" s="1"/>
  <c r="A26" i="9"/>
  <c r="A60" i="9" s="1"/>
  <c r="A101" i="9" s="1"/>
  <c r="A27" i="9"/>
  <c r="A61" i="9" s="1"/>
  <c r="A102" i="9" s="1"/>
  <c r="A28" i="9"/>
  <c r="A62" i="9" s="1"/>
  <c r="A103" i="9" s="1"/>
  <c r="A29" i="9"/>
  <c r="A63" i="9" s="1"/>
  <c r="A104" i="9" s="1"/>
  <c r="A30" i="9"/>
  <c r="A64" i="9" s="1"/>
  <c r="A105" i="9" s="1"/>
  <c r="A31" i="9"/>
  <c r="A65" i="9" s="1"/>
  <c r="A106" i="9" s="1"/>
  <c r="A32" i="9"/>
  <c r="A66" i="9" s="1"/>
  <c r="A107" i="9" s="1"/>
  <c r="A42" i="8"/>
  <c r="A87" i="8" s="1"/>
  <c r="A50" i="8"/>
  <c r="A95" i="8" s="1"/>
  <c r="A58" i="8"/>
  <c r="A103" i="8" s="1"/>
  <c r="A66" i="8"/>
  <c r="A111" i="8" s="1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A2" i="8"/>
  <c r="A36" i="8" s="1"/>
  <c r="A81" i="8" s="1"/>
  <c r="A3" i="8"/>
  <c r="A37" i="8" s="1"/>
  <c r="A82" i="8" s="1"/>
  <c r="A4" i="8"/>
  <c r="A38" i="8" s="1"/>
  <c r="A83" i="8" s="1"/>
  <c r="A5" i="8"/>
  <c r="A39" i="8" s="1"/>
  <c r="A84" i="8" s="1"/>
  <c r="A6" i="8"/>
  <c r="A40" i="8" s="1"/>
  <c r="A85" i="8" s="1"/>
  <c r="A7" i="8"/>
  <c r="A41" i="8" s="1"/>
  <c r="A86" i="8" s="1"/>
  <c r="A8" i="8"/>
  <c r="A9" i="8"/>
  <c r="A43" i="8" s="1"/>
  <c r="A88" i="8" s="1"/>
  <c r="A10" i="8"/>
  <c r="A44" i="8" s="1"/>
  <c r="A89" i="8" s="1"/>
  <c r="A11" i="8"/>
  <c r="A45" i="8" s="1"/>
  <c r="A90" i="8" s="1"/>
  <c r="A12" i="8"/>
  <c r="A46" i="8" s="1"/>
  <c r="A91" i="8" s="1"/>
  <c r="A13" i="8"/>
  <c r="A47" i="8" s="1"/>
  <c r="A92" i="8" s="1"/>
  <c r="A14" i="8"/>
  <c r="A48" i="8" s="1"/>
  <c r="A93" i="8" s="1"/>
  <c r="A15" i="8"/>
  <c r="A49" i="8" s="1"/>
  <c r="A94" i="8" s="1"/>
  <c r="A16" i="8"/>
  <c r="A17" i="8"/>
  <c r="A51" i="8" s="1"/>
  <c r="A96" i="8" s="1"/>
  <c r="A18" i="8"/>
  <c r="A52" i="8" s="1"/>
  <c r="A97" i="8" s="1"/>
  <c r="A19" i="8"/>
  <c r="A53" i="8" s="1"/>
  <c r="A98" i="8" s="1"/>
  <c r="A20" i="8"/>
  <c r="A54" i="8" s="1"/>
  <c r="A99" i="8" s="1"/>
  <c r="A21" i="8"/>
  <c r="A55" i="8" s="1"/>
  <c r="A100" i="8" s="1"/>
  <c r="A22" i="8"/>
  <c r="A56" i="8" s="1"/>
  <c r="A101" i="8" s="1"/>
  <c r="A23" i="8"/>
  <c r="A57" i="8" s="1"/>
  <c r="A102" i="8" s="1"/>
  <c r="A24" i="8"/>
  <c r="A25" i="8"/>
  <c r="A59" i="8" s="1"/>
  <c r="A104" i="8" s="1"/>
  <c r="A26" i="8"/>
  <c r="A60" i="8" s="1"/>
  <c r="A105" i="8" s="1"/>
  <c r="A27" i="8"/>
  <c r="A61" i="8" s="1"/>
  <c r="A106" i="8" s="1"/>
  <c r="A28" i="8"/>
  <c r="A62" i="8" s="1"/>
  <c r="A107" i="8" s="1"/>
  <c r="A29" i="8"/>
  <c r="A63" i="8" s="1"/>
  <c r="A108" i="8" s="1"/>
  <c r="A30" i="8"/>
  <c r="A64" i="8" s="1"/>
  <c r="A109" i="8" s="1"/>
  <c r="A31" i="8"/>
  <c r="A65" i="8" s="1"/>
  <c r="A110" i="8" s="1"/>
  <c r="A32" i="8"/>
  <c r="E28" i="7"/>
  <c r="E33" i="7"/>
  <c r="E25" i="7"/>
  <c r="E8" i="7"/>
  <c r="N28" i="7"/>
  <c r="N8" i="7"/>
  <c r="N25" i="7"/>
  <c r="N33" i="7"/>
  <c r="N37" i="7"/>
  <c r="E37" i="7"/>
  <c r="N27" i="7"/>
  <c r="N29" i="7"/>
  <c r="N30" i="7"/>
  <c r="N31" i="7"/>
  <c r="N32" i="7"/>
  <c r="N34" i="7"/>
  <c r="N35" i="7"/>
  <c r="N36" i="7"/>
  <c r="L27" i="7"/>
  <c r="L28" i="7"/>
  <c r="L29" i="7"/>
  <c r="L30" i="7"/>
  <c r="L31" i="7"/>
  <c r="L32" i="7"/>
  <c r="L33" i="7"/>
  <c r="L34" i="7"/>
  <c r="L35" i="7"/>
  <c r="L36" i="7"/>
  <c r="E27" i="7"/>
  <c r="E29" i="7"/>
  <c r="E30" i="7"/>
  <c r="E31" i="7"/>
  <c r="E32" i="7"/>
  <c r="E34" i="7"/>
  <c r="E35" i="7"/>
  <c r="E36" i="7"/>
  <c r="C27" i="7"/>
  <c r="C28" i="7"/>
  <c r="C29" i="7"/>
  <c r="C30" i="7"/>
  <c r="C31" i="7"/>
  <c r="C32" i="7"/>
  <c r="C33" i="7"/>
  <c r="C34" i="7"/>
  <c r="C35" i="7"/>
  <c r="C36" i="7"/>
  <c r="L9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6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6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N3" i="7"/>
  <c r="N4" i="7"/>
  <c r="N5" i="7"/>
  <c r="N6" i="7"/>
  <c r="N7" i="7"/>
  <c r="L3" i="7"/>
  <c r="L4" i="7"/>
  <c r="L5" i="7"/>
  <c r="L6" i="7"/>
  <c r="L7" i="7"/>
  <c r="L8" i="7"/>
  <c r="E3" i="7"/>
  <c r="E4" i="7"/>
  <c r="E5" i="7"/>
  <c r="E6" i="7"/>
  <c r="E7" i="7"/>
  <c r="C3" i="7"/>
  <c r="C4" i="7"/>
  <c r="C5" i="7"/>
  <c r="C6" i="7"/>
  <c r="C7" i="7"/>
  <c r="C8" i="7"/>
  <c r="J30" i="6"/>
  <c r="J31" i="6"/>
  <c r="J32" i="6"/>
  <c r="J33" i="6"/>
  <c r="J34" i="6"/>
  <c r="J35" i="6"/>
  <c r="J36" i="6"/>
  <c r="C30" i="6"/>
  <c r="C31" i="6"/>
  <c r="C32" i="6"/>
  <c r="C33" i="6"/>
  <c r="C34" i="6"/>
  <c r="C35" i="6"/>
  <c r="C36" i="6"/>
  <c r="J19" i="6"/>
  <c r="J20" i="6"/>
  <c r="J21" i="6"/>
  <c r="J22" i="6"/>
  <c r="J23" i="6"/>
  <c r="J24" i="6"/>
  <c r="J25" i="6"/>
  <c r="J26" i="6"/>
  <c r="J27" i="6"/>
  <c r="J28" i="6"/>
  <c r="J29" i="6"/>
  <c r="C19" i="6"/>
  <c r="C20" i="6"/>
  <c r="C21" i="6"/>
  <c r="C22" i="6"/>
  <c r="C23" i="6"/>
  <c r="C24" i="6"/>
  <c r="C25" i="6"/>
  <c r="C26" i="6"/>
  <c r="C27" i="6"/>
  <c r="C28" i="6"/>
  <c r="C29" i="6"/>
  <c r="J11" i="6"/>
  <c r="J12" i="6"/>
  <c r="J13" i="6"/>
  <c r="J14" i="6"/>
  <c r="J15" i="6"/>
  <c r="J16" i="6"/>
  <c r="J17" i="6"/>
  <c r="J18" i="6"/>
  <c r="C11" i="6"/>
  <c r="C12" i="6"/>
  <c r="C13" i="6"/>
  <c r="C14" i="6"/>
  <c r="C15" i="6"/>
  <c r="C16" i="6"/>
  <c r="C17" i="6"/>
  <c r="C18" i="6"/>
  <c r="J6" i="6"/>
  <c r="J7" i="6"/>
  <c r="J8" i="6"/>
  <c r="J9" i="6"/>
  <c r="J10" i="6"/>
  <c r="C6" i="6"/>
  <c r="C7" i="6"/>
  <c r="C8" i="6"/>
  <c r="C9" i="6"/>
  <c r="C10" i="6"/>
  <c r="G19" i="3" l="1"/>
  <c r="E19" i="3"/>
  <c r="E18" i="3"/>
  <c r="G18" i="3"/>
  <c r="G17" i="3"/>
  <c r="E17" i="3"/>
  <c r="E16" i="3"/>
  <c r="G16" i="3"/>
  <c r="E15" i="3"/>
  <c r="G15" i="3"/>
  <c r="G14" i="3"/>
  <c r="E14" i="3"/>
  <c r="G13" i="3"/>
  <c r="E13" i="3"/>
  <c r="E12" i="3"/>
  <c r="G12" i="3"/>
  <c r="E11" i="3"/>
  <c r="G11" i="3"/>
  <c r="G10" i="3"/>
  <c r="E10" i="3"/>
  <c r="G9" i="3"/>
  <c r="E9" i="3"/>
  <c r="E8" i="3"/>
  <c r="G8" i="3"/>
  <c r="G7" i="3"/>
  <c r="E7" i="3"/>
  <c r="E6" i="3"/>
  <c r="G6" i="3"/>
  <c r="G5" i="3"/>
  <c r="E5" i="3"/>
  <c r="G4" i="3"/>
  <c r="E4" i="3"/>
  <c r="G3" i="3"/>
  <c r="E3" i="3"/>
  <c r="E2" i="3"/>
  <c r="N6" i="4"/>
  <c r="N5" i="4"/>
  <c r="P3" i="4"/>
  <c r="N3" i="4"/>
  <c r="E27" i="4"/>
  <c r="E45" i="4"/>
  <c r="G44" i="4"/>
  <c r="E44" i="4"/>
  <c r="E43" i="4"/>
  <c r="G43" i="4"/>
  <c r="E42" i="4"/>
  <c r="G42" i="4"/>
  <c r="G41" i="4"/>
  <c r="E41" i="4"/>
  <c r="E40" i="4"/>
  <c r="G40" i="4"/>
  <c r="E39" i="4"/>
  <c r="G39" i="4"/>
  <c r="E38" i="4"/>
  <c r="G38" i="4"/>
  <c r="E37" i="4"/>
  <c r="G37" i="4"/>
  <c r="E36" i="4"/>
  <c r="G36" i="4"/>
  <c r="G30" i="4"/>
  <c r="G31" i="4"/>
  <c r="G32" i="4"/>
  <c r="G33" i="4"/>
  <c r="G34" i="4"/>
  <c r="G35" i="4"/>
  <c r="E35" i="4"/>
  <c r="E34" i="4"/>
  <c r="E33" i="4"/>
  <c r="E32" i="4"/>
  <c r="E31" i="4"/>
  <c r="E30" i="4"/>
  <c r="G29" i="4"/>
  <c r="E29" i="4"/>
  <c r="G26" i="4"/>
  <c r="G27" i="4" s="1"/>
  <c r="P5" i="4" s="1"/>
  <c r="E26" i="4"/>
  <c r="G25" i="4"/>
  <c r="E25" i="4"/>
  <c r="E21" i="4"/>
  <c r="N4" i="4" s="1"/>
  <c r="N7" i="4" s="1"/>
  <c r="E20" i="4"/>
  <c r="G20" i="4"/>
  <c r="E19" i="4"/>
  <c r="G19" i="4"/>
  <c r="G21" i="4" s="1"/>
  <c r="P4" i="4" s="1"/>
  <c r="E18" i="4"/>
  <c r="G18" i="4"/>
  <c r="E17" i="4"/>
  <c r="G17" i="4"/>
  <c r="G16" i="4"/>
  <c r="E16" i="4"/>
  <c r="G15" i="4"/>
  <c r="E15" i="4"/>
  <c r="G14" i="4"/>
  <c r="E14" i="4"/>
  <c r="G13" i="4"/>
  <c r="E13" i="4"/>
  <c r="Q5" i="2"/>
  <c r="O5" i="2"/>
  <c r="O4" i="2"/>
  <c r="Q3" i="2"/>
  <c r="O3" i="2"/>
  <c r="Q2" i="2"/>
  <c r="O2" i="2"/>
  <c r="Q1" i="2"/>
  <c r="O1" i="2"/>
  <c r="D51" i="2"/>
  <c r="F39" i="2"/>
  <c r="D39" i="2"/>
  <c r="F24" i="2"/>
  <c r="D24" i="2"/>
  <c r="F11" i="2"/>
  <c r="D11" i="2"/>
  <c r="G9" i="4"/>
  <c r="E9" i="4"/>
  <c r="E8" i="4"/>
  <c r="G8" i="4"/>
  <c r="E7" i="4"/>
  <c r="G7" i="4"/>
  <c r="E6" i="4"/>
  <c r="G6" i="4"/>
  <c r="G45" i="4" l="1"/>
  <c r="P6" i="4" s="1"/>
  <c r="P7" i="4" s="1"/>
  <c r="B3" i="10"/>
  <c r="G21" i="3"/>
  <c r="G5" i="4"/>
  <c r="E5" i="4"/>
  <c r="G4" i="4"/>
  <c r="E4" i="4"/>
  <c r="G3" i="4"/>
  <c r="E3" i="4"/>
  <c r="G2" i="4"/>
  <c r="E2" i="4"/>
  <c r="D50" i="2"/>
  <c r="D49" i="2"/>
  <c r="C5" i="11" l="1"/>
  <c r="D48" i="2"/>
  <c r="D47" i="2"/>
  <c r="D46" i="2"/>
  <c r="F45" i="2"/>
  <c r="D45" i="2"/>
  <c r="F44" i="2"/>
  <c r="D44" i="2"/>
  <c r="D38" i="2"/>
  <c r="F38" i="2"/>
  <c r="D37" i="2"/>
  <c r="F37" i="2"/>
  <c r="D5" i="11" l="1"/>
  <c r="E5" i="11" s="1"/>
  <c r="D36" i="2"/>
  <c r="F36" i="2"/>
  <c r="D35" i="2"/>
  <c r="F35" i="2"/>
  <c r="D34" i="2"/>
  <c r="F34" i="2"/>
  <c r="F33" i="2"/>
  <c r="D33" i="2"/>
  <c r="D32" i="2"/>
  <c r="F32" i="2"/>
  <c r="F31" i="2"/>
  <c r="D31" i="2"/>
  <c r="F30" i="2"/>
  <c r="D30" i="2"/>
  <c r="F29" i="2"/>
  <c r="D29" i="2"/>
  <c r="F28" i="2"/>
  <c r="D28" i="2"/>
  <c r="D23" i="2"/>
  <c r="D22" i="2"/>
  <c r="D21" i="2"/>
  <c r="D20" i="2"/>
  <c r="D19" i="2"/>
  <c r="D18" i="2"/>
  <c r="F17" i="2"/>
  <c r="D17" i="2"/>
  <c r="D16" i="2"/>
  <c r="D10" i="2"/>
  <c r="D9" i="2"/>
  <c r="D8" i="2"/>
  <c r="D7" i="2"/>
  <c r="D6" i="2"/>
  <c r="F6" i="2"/>
  <c r="F5" i="2"/>
  <c r="D5" i="2"/>
  <c r="F4" i="2"/>
  <c r="D4" i="2"/>
  <c r="F3" i="2"/>
  <c r="D3" i="2"/>
  <c r="F2" i="2"/>
  <c r="D2" i="2"/>
  <c r="F5" i="11" l="1"/>
  <c r="P5" i="1"/>
  <c r="N5" i="1"/>
  <c r="P3" i="1"/>
  <c r="N3" i="1"/>
  <c r="P2" i="1"/>
  <c r="N2" i="1"/>
  <c r="G48" i="1" l="1"/>
  <c r="E48" i="1"/>
  <c r="E47" i="1"/>
  <c r="G47" i="1"/>
  <c r="E46" i="1"/>
  <c r="G46" i="1"/>
  <c r="E45" i="1"/>
  <c r="G45" i="1"/>
  <c r="E44" i="1"/>
  <c r="G44" i="1"/>
  <c r="E43" i="1"/>
  <c r="G43" i="1"/>
  <c r="E42" i="1"/>
  <c r="G42" i="1"/>
  <c r="G41" i="1"/>
  <c r="E41" i="1"/>
  <c r="G40" i="1"/>
  <c r="E40" i="1"/>
  <c r="G39" i="1"/>
  <c r="E39" i="1"/>
  <c r="G38" i="1"/>
  <c r="E38" i="1"/>
  <c r="G34" i="1"/>
  <c r="E34" i="1"/>
  <c r="G8" i="1"/>
  <c r="E8" i="1"/>
  <c r="G30" i="1"/>
  <c r="E30" i="1"/>
  <c r="E29" i="1"/>
  <c r="G29" i="1"/>
  <c r="E28" i="1"/>
  <c r="G28" i="1"/>
  <c r="E27" i="1"/>
  <c r="G27" i="1"/>
  <c r="E26" i="1"/>
  <c r="G26" i="1"/>
  <c r="E25" i="1"/>
  <c r="G25" i="1"/>
  <c r="E24" i="1"/>
  <c r="G24" i="1"/>
  <c r="E23" i="1"/>
  <c r="G23" i="1"/>
  <c r="E22" i="1"/>
  <c r="G22" i="1"/>
  <c r="E21" i="1"/>
  <c r="G21" i="1"/>
  <c r="E20" i="1"/>
  <c r="G20" i="1"/>
  <c r="E19" i="1"/>
  <c r="G19" i="1"/>
  <c r="E18" i="1"/>
  <c r="G18" i="1"/>
  <c r="E17" i="1"/>
  <c r="G17" i="1"/>
  <c r="E16" i="1"/>
  <c r="G16" i="1"/>
  <c r="G15" i="1"/>
  <c r="E15" i="1"/>
  <c r="G14" i="1"/>
  <c r="E14" i="1"/>
  <c r="G13" i="1"/>
  <c r="E13" i="1"/>
  <c r="G12" i="1"/>
  <c r="E12" i="1"/>
  <c r="E7" i="1"/>
  <c r="G7" i="1"/>
  <c r="E6" i="1"/>
  <c r="G6" i="1"/>
  <c r="G5" i="1"/>
  <c r="E5" i="1"/>
  <c r="G4" i="1"/>
  <c r="E4" i="1"/>
  <c r="G3" i="1"/>
  <c r="E3" i="1"/>
  <c r="G2" i="1"/>
  <c r="E2" i="1"/>
  <c r="F51" i="2"/>
</calcChain>
</file>

<file path=xl/sharedStrings.xml><?xml version="1.0" encoding="utf-8"?>
<sst xmlns="http://schemas.openxmlformats.org/spreadsheetml/2006/main" count="354" uniqueCount="157">
  <si>
    <t>intestin</t>
  </si>
  <si>
    <t>surface</t>
  </si>
  <si>
    <t>photos</t>
  </si>
  <si>
    <t>rfp-dapi+</t>
  </si>
  <si>
    <t>rfp+dapi+</t>
  </si>
  <si>
    <t>un138</t>
  </si>
  <si>
    <t>un230</t>
  </si>
  <si>
    <t>un252</t>
  </si>
  <si>
    <t>un263</t>
  </si>
  <si>
    <t>un274</t>
  </si>
  <si>
    <t>un291</t>
  </si>
  <si>
    <t xml:space="preserve">cad dipel </t>
  </si>
  <si>
    <t>un40</t>
  </si>
  <si>
    <t>un50</t>
  </si>
  <si>
    <t>un61</t>
  </si>
  <si>
    <t>un71</t>
  </si>
  <si>
    <t>un82</t>
  </si>
  <si>
    <t>un95</t>
  </si>
  <si>
    <t>un102</t>
  </si>
  <si>
    <t>un109</t>
  </si>
  <si>
    <t>un121</t>
  </si>
  <si>
    <t>un148</t>
  </si>
  <si>
    <t>un159</t>
  </si>
  <si>
    <t>un201</t>
  </si>
  <si>
    <t>un212</t>
  </si>
  <si>
    <t>un222</t>
  </si>
  <si>
    <t>un232</t>
  </si>
  <si>
    <t>un242</t>
  </si>
  <si>
    <t>un262</t>
  </si>
  <si>
    <t>apo3</t>
  </si>
  <si>
    <t>un98</t>
  </si>
  <si>
    <t>un107</t>
  </si>
  <si>
    <t>un116</t>
  </si>
  <si>
    <t>un126</t>
  </si>
  <si>
    <t>un135</t>
  </si>
  <si>
    <t>un158</t>
  </si>
  <si>
    <t>un172</t>
  </si>
  <si>
    <t>un193</t>
  </si>
  <si>
    <t>un381</t>
  </si>
  <si>
    <t>un391</t>
  </si>
  <si>
    <t>un400</t>
  </si>
  <si>
    <t>un411</t>
  </si>
  <si>
    <t>un422</t>
  </si>
  <si>
    <t>un445</t>
  </si>
  <si>
    <t>un475</t>
  </si>
  <si>
    <t>un484</t>
  </si>
  <si>
    <t>un493</t>
  </si>
  <si>
    <t>un623</t>
  </si>
  <si>
    <t>un633</t>
  </si>
  <si>
    <t>un640</t>
  </si>
  <si>
    <t>un649</t>
  </si>
  <si>
    <t>un656</t>
  </si>
  <si>
    <t>un663</t>
  </si>
  <si>
    <t>un673</t>
  </si>
  <si>
    <t>un683</t>
  </si>
  <si>
    <t>un243</t>
  </si>
  <si>
    <t>un250</t>
  </si>
  <si>
    <t>un266</t>
  </si>
  <si>
    <t>un273</t>
  </si>
  <si>
    <t>un280</t>
  </si>
  <si>
    <t>un287</t>
  </si>
  <si>
    <t>un294</t>
  </si>
  <si>
    <t>un301</t>
  </si>
  <si>
    <t>un308</t>
  </si>
  <si>
    <t>un315</t>
  </si>
  <si>
    <t>un322</t>
  </si>
  <si>
    <t>un555</t>
  </si>
  <si>
    <t>un562</t>
  </si>
  <si>
    <t>un569</t>
  </si>
  <si>
    <t>un576</t>
  </si>
  <si>
    <t>un583</t>
  </si>
  <si>
    <t>un597</t>
  </si>
  <si>
    <t>un604</t>
  </si>
  <si>
    <t>un181</t>
  </si>
  <si>
    <t>rfp-</t>
  </si>
  <si>
    <t>rp+</t>
  </si>
  <si>
    <t>un209</t>
  </si>
  <si>
    <t>un216</t>
  </si>
  <si>
    <t>un223</t>
  </si>
  <si>
    <t>un259</t>
  </si>
  <si>
    <t>un214</t>
  </si>
  <si>
    <t>un245</t>
  </si>
  <si>
    <t>un283</t>
  </si>
  <si>
    <t>un292</t>
  </si>
  <si>
    <t>un328</t>
  </si>
  <si>
    <t>un344</t>
  </si>
  <si>
    <t>un408</t>
  </si>
  <si>
    <t>un419</t>
  </si>
  <si>
    <t>un213</t>
  </si>
  <si>
    <t>un220</t>
  </si>
  <si>
    <t>un237</t>
  </si>
  <si>
    <t>un251</t>
  </si>
  <si>
    <t>un260</t>
  </si>
  <si>
    <t>un269</t>
  </si>
  <si>
    <t>un281</t>
  </si>
  <si>
    <t>un290</t>
  </si>
  <si>
    <t>un297</t>
  </si>
  <si>
    <t>un306</t>
  </si>
  <si>
    <t>un324</t>
  </si>
  <si>
    <t>un342</t>
  </si>
  <si>
    <t>un370</t>
  </si>
  <si>
    <t>un361</t>
  </si>
  <si>
    <t>un80</t>
  </si>
  <si>
    <t>un92</t>
  </si>
  <si>
    <t>un103</t>
  </si>
  <si>
    <t>un114</t>
  </si>
  <si>
    <t>un125</t>
  </si>
  <si>
    <t>un137</t>
  </si>
  <si>
    <t>un144</t>
  </si>
  <si>
    <t>un151</t>
  </si>
  <si>
    <t>un165</t>
  </si>
  <si>
    <t>un179</t>
  </si>
  <si>
    <t>un186</t>
  </si>
  <si>
    <t>un202</t>
  </si>
  <si>
    <t>un211</t>
  </si>
  <si>
    <t>un249</t>
  </si>
  <si>
    <t>un256</t>
  </si>
  <si>
    <t>rfp+</t>
  </si>
  <si>
    <t>eau</t>
  </si>
  <si>
    <t>4d22</t>
  </si>
  <si>
    <t>dipel</t>
  </si>
  <si>
    <t>crisaux</t>
  </si>
  <si>
    <t>cristaux</t>
  </si>
  <si>
    <t>Tukey-Kramer Test: Pairwise Comparisons for One-Way Layout Design</t>
  </si>
  <si>
    <t>Mean</t>
  </si>
  <si>
    <t>S.E.M.</t>
  </si>
  <si>
    <t>S.D.</t>
  </si>
  <si>
    <t>Variance</t>
  </si>
  <si>
    <t>Sum</t>
  </si>
  <si>
    <t>N</t>
  </si>
  <si>
    <t>Grand Mean</t>
  </si>
  <si>
    <t>Total N</t>
  </si>
  <si>
    <t>Errors Estimates</t>
  </si>
  <si>
    <t>SS(E)</t>
  </si>
  <si>
    <t>Df(E)</t>
  </si>
  <si>
    <t>Var(E)</t>
  </si>
  <si>
    <t>SE(E)</t>
  </si>
  <si>
    <t>t-Table</t>
  </si>
  <si>
    <t>Upper Right: tij (Test Statistics between i and j groups); Lower Left: P-Values (Studentized Range Distribution)</t>
  </si>
  <si>
    <t>Not Significant (P&gt;0.05)</t>
  </si>
  <si>
    <t>* (P&lt;=0.05)</t>
  </si>
  <si>
    <t>*** (P&lt;=0.001)</t>
  </si>
  <si>
    <t>** (P&lt;=0.01)</t>
  </si>
  <si>
    <t>un218</t>
  </si>
  <si>
    <t>sem</t>
  </si>
  <si>
    <t>DAPI+ RFP-</t>
  </si>
  <si>
    <t>DAPI+ RFP+</t>
  </si>
  <si>
    <t>Total EC</t>
  </si>
  <si>
    <t>% new</t>
  </si>
  <si>
    <t>% old</t>
  </si>
  <si>
    <t>un198</t>
  </si>
  <si>
    <t>un140</t>
  </si>
  <si>
    <t>un272</t>
  </si>
  <si>
    <t>un57</t>
  </si>
  <si>
    <t>Test H2O vs Dipel</t>
  </si>
  <si>
    <t>un167</t>
  </si>
  <si>
    <t>un244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</si>
</sst>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7" borderId="0" xfId="0" applyFont="1" applyFill="1"/>
    <xf numFmtId="11" fontId="0" fillId="0" borderId="0" xfId="0" applyNumberFormat="1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6159230096237"/>
          <c:y val="5.2986512524084775E-2"/>
          <c:w val="0.84396062992125986"/>
          <c:h val="0.89402697495183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graphe!$B$8</c:f>
                <c:numCache>
                  <c:formatCode>General</c:formatCode>
                  <c:ptCount val="1"/>
                  <c:pt idx="0">
                    <c:v>2.615413754</c:v>
                  </c:pt>
                </c:numCache>
              </c:numRef>
            </c:plus>
            <c:minus>
              <c:numRef>
                <c:f>graphe!$B$8</c:f>
                <c:numCache>
                  <c:formatCode>General</c:formatCode>
                  <c:ptCount val="1"/>
                  <c:pt idx="0">
                    <c:v>2.615413754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graphe!$B$2</c:f>
              <c:numCache>
                <c:formatCode>General</c:formatCode>
                <c:ptCount val="1"/>
                <c:pt idx="0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4-4C3D-A03A-2EA68B2BFD45}"/>
            </c:ext>
          </c:extLst>
        </c:ser>
        <c:ser>
          <c:idx val="1"/>
          <c:order val="1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graphe!$B$9</c:f>
                <c:numCache>
                  <c:formatCode>General</c:formatCode>
                  <c:ptCount val="1"/>
                  <c:pt idx="0">
                    <c:v>4.6192052280000002</c:v>
                  </c:pt>
                </c:numCache>
              </c:numRef>
            </c:plus>
            <c:minus>
              <c:numRef>
                <c:f>graphe!$B$9</c:f>
                <c:numCache>
                  <c:formatCode>General</c:formatCode>
                  <c:ptCount val="1"/>
                  <c:pt idx="0">
                    <c:v>4.6192052280000002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graphe!$B$3</c:f>
              <c:numCache>
                <c:formatCode>General</c:formatCode>
                <c:ptCount val="1"/>
                <c:pt idx="0">
                  <c:v>62.481578766608123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C4-4C3D-A03A-2EA68B2BFD45}"/>
            </c:ext>
          </c:extLst>
        </c:ser>
        <c:ser>
          <c:idx val="2"/>
          <c:order val="2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graphe!$B$10</c:f>
                <c:numCache>
                  <c:formatCode>General</c:formatCode>
                  <c:ptCount val="1"/>
                  <c:pt idx="0">
                    <c:v>3.689065533</c:v>
                  </c:pt>
                </c:numCache>
              </c:numRef>
            </c:plus>
            <c:minus>
              <c:numRef>
                <c:f>graphe!$B$11</c:f>
                <c:numCache>
                  <c:formatCode>General</c:formatCode>
                  <c:ptCount val="1"/>
                  <c:pt idx="0">
                    <c:v>2.8786530309999998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graphe!$B$4</c:f>
              <c:numCache>
                <c:formatCode>General</c:formatCode>
                <c:ptCount val="1"/>
                <c:pt idx="0">
                  <c:v>50.272295911490772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C4-4C3D-A03A-2EA68B2BFD45}"/>
            </c:ext>
          </c:extLst>
        </c:ser>
        <c:ser>
          <c:idx val="3"/>
          <c:order val="3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graphe!$B$11</c:f>
                <c:numCache>
                  <c:formatCode>General</c:formatCode>
                  <c:ptCount val="1"/>
                  <c:pt idx="0">
                    <c:v>2.8786530309999998</c:v>
                  </c:pt>
                </c:numCache>
              </c:numRef>
            </c:plus>
            <c:minus>
              <c:numRef>
                <c:f>graphe!$B$11</c:f>
                <c:numCache>
                  <c:formatCode>General</c:formatCode>
                  <c:ptCount val="1"/>
                  <c:pt idx="0">
                    <c:v>2.8786530309999998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graphe!$B$5</c:f>
              <c:numCache>
                <c:formatCode>General</c:formatCode>
                <c:ptCount val="1"/>
                <c:pt idx="0">
                  <c:v>41.154204881821506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C4-4C3D-A03A-2EA68B2BFD4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FC4-4C3D-A03A-2EA68B2BFD45}"/>
            </c:ext>
          </c:extLst>
        </c:ser>
        <c:ser>
          <c:idx val="5"/>
          <c:order val="5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graphe!$C$8</c:f>
                <c:numCache>
                  <c:formatCode>General</c:formatCode>
                  <c:ptCount val="1"/>
                  <c:pt idx="0">
                    <c:v>1.8392692679999999E-2</c:v>
                  </c:pt>
                </c:numCache>
              </c:numRef>
            </c:plus>
            <c:minus>
              <c:numRef>
                <c:f>graphe!$C$8</c:f>
                <c:numCache>
                  <c:formatCode>General</c:formatCode>
                  <c:ptCount val="1"/>
                  <c:pt idx="0">
                    <c:v>1.8392692679999999E-2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graphe!$C$2</c:f>
              <c:numCache>
                <c:formatCode>General</c:formatCode>
                <c:ptCount val="1"/>
                <c:pt idx="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C4-4C3D-A03A-2EA68B2BFD45}"/>
            </c:ext>
          </c:extLst>
        </c:ser>
        <c:ser>
          <c:idx val="6"/>
          <c:order val="6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graphe!$C$9</c:f>
                <c:numCache>
                  <c:formatCode>General</c:formatCode>
                  <c:ptCount val="1"/>
                  <c:pt idx="0">
                    <c:v>1.03718837</c:v>
                  </c:pt>
                </c:numCache>
              </c:numRef>
            </c:plus>
            <c:minus>
              <c:numRef>
                <c:f>graphe!$C$9</c:f>
                <c:numCache>
                  <c:formatCode>General</c:formatCode>
                  <c:ptCount val="1"/>
                  <c:pt idx="0">
                    <c:v>1.03718837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graphe!$C$3</c:f>
              <c:numCache>
                <c:formatCode>General</c:formatCode>
                <c:ptCount val="1"/>
                <c:pt idx="0">
                  <c:v>4.0784951983487128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C4-4C3D-A03A-2EA68B2BFD45}"/>
            </c:ext>
          </c:extLst>
        </c:ser>
        <c:ser>
          <c:idx val="7"/>
          <c:order val="7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graphe!$C$10</c:f>
                <c:numCache>
                  <c:formatCode>General</c:formatCode>
                  <c:ptCount val="1"/>
                  <c:pt idx="0">
                    <c:v>2.383871874</c:v>
                  </c:pt>
                </c:numCache>
              </c:numRef>
            </c:plus>
            <c:minus>
              <c:numRef>
                <c:f>graphe!$C$10</c:f>
                <c:numCache>
                  <c:formatCode>General</c:formatCode>
                  <c:ptCount val="1"/>
                  <c:pt idx="0">
                    <c:v>2.383871874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graphe!$C$4</c:f>
              <c:numCache>
                <c:formatCode>General</c:formatCode>
                <c:ptCount val="1"/>
                <c:pt idx="0">
                  <c:v>21.18114192411586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FC4-4C3D-A03A-2EA68B2BFD45}"/>
            </c:ext>
          </c:extLst>
        </c:ser>
        <c:ser>
          <c:idx val="8"/>
          <c:order val="8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graphe!$C$11</c:f>
                <c:numCache>
                  <c:formatCode>General</c:formatCode>
                  <c:ptCount val="1"/>
                  <c:pt idx="0">
                    <c:v>2.1574196109999999</c:v>
                  </c:pt>
                </c:numCache>
              </c:numRef>
            </c:plus>
            <c:minus>
              <c:numRef>
                <c:f>graphe!$C$11</c:f>
                <c:numCache>
                  <c:formatCode>General</c:formatCode>
                  <c:ptCount val="1"/>
                  <c:pt idx="0">
                    <c:v>2.1574196109999999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graphe!$C$5</c:f>
              <c:numCache>
                <c:formatCode>General</c:formatCode>
                <c:ptCount val="1"/>
                <c:pt idx="0">
                  <c:v>19.360280735354369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C4-4C3D-A03A-2EA68B2BF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84143"/>
        <c:axId val="138284975"/>
      </c:barChart>
      <c:catAx>
        <c:axId val="138284143"/>
        <c:scaling>
          <c:orientation val="minMax"/>
        </c:scaling>
        <c:delete val="1"/>
        <c:axPos val="b"/>
        <c:majorTickMark val="none"/>
        <c:minorTickMark val="none"/>
        <c:tickLblPos val="nextTo"/>
        <c:crossAx val="138284975"/>
        <c:crosses val="autoZero"/>
        <c:auto val="1"/>
        <c:lblAlgn val="ctr"/>
        <c:lblOffset val="100"/>
        <c:noMultiLvlLbl val="0"/>
      </c:catAx>
      <c:valAx>
        <c:axId val="138284975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Dapi+Cells/20000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84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'%'!$A$2:$A$5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dipel</c:v>
                </c:pt>
                <c:pt idx="3">
                  <c:v>cristaux</c:v>
                </c:pt>
              </c:strCache>
            </c:strRef>
          </c:cat>
          <c:val>
            <c:numRef>
              <c:f>'%'!$E$2:$E$5</c:f>
              <c:numCache>
                <c:formatCode>General</c:formatCode>
                <c:ptCount val="4"/>
                <c:pt idx="0">
                  <c:v>99.984078968317149</c:v>
                </c:pt>
                <c:pt idx="1">
                  <c:v>93.872459936724226</c:v>
                </c:pt>
                <c:pt idx="2">
                  <c:v>72.408719587692133</c:v>
                </c:pt>
                <c:pt idx="3">
                  <c:v>41.747572815533971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1-4622-85A8-45ED01CB344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'%'!$A$2:$A$5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dipel</c:v>
                </c:pt>
                <c:pt idx="3">
                  <c:v>cristaux</c:v>
                </c:pt>
              </c:strCache>
            </c:strRef>
          </c:cat>
          <c:val>
            <c:numRef>
              <c:f>'%'!$F$2:$F$5</c:f>
              <c:numCache>
                <c:formatCode>General</c:formatCode>
                <c:ptCount val="4"/>
                <c:pt idx="0">
                  <c:v>1.5921031682853051E-2</c:v>
                </c:pt>
                <c:pt idx="1">
                  <c:v>6.1275400632757648</c:v>
                </c:pt>
                <c:pt idx="2">
                  <c:v>27.591280412307878</c:v>
                </c:pt>
                <c:pt idx="3">
                  <c:v>58.252427184466015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81-4622-85A8-45ED01CB3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578560"/>
        <c:axId val="307836320"/>
      </c:barChart>
      <c:catAx>
        <c:axId val="29957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836320"/>
        <c:crosses val="autoZero"/>
        <c:auto val="1"/>
        <c:lblAlgn val="ctr"/>
        <c:lblOffset val="100"/>
        <c:noMultiLvlLbl val="0"/>
      </c:catAx>
      <c:valAx>
        <c:axId val="30783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78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7</xdr:row>
      <xdr:rowOff>0</xdr:rowOff>
    </xdr:from>
    <xdr:to>
      <xdr:col>14</xdr:col>
      <xdr:colOff>152400</xdr:colOff>
      <xdr:row>21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15</xdr:row>
      <xdr:rowOff>95250</xdr:rowOff>
    </xdr:from>
    <xdr:to>
      <xdr:col>13</xdr:col>
      <xdr:colOff>28575</xdr:colOff>
      <xdr:row>16</xdr:row>
      <xdr:rowOff>114300</xdr:rowOff>
    </xdr:to>
    <xdr:sp macro="" textlink="">
      <xdr:nvSpPr>
        <xdr:cNvPr id="4" name="TextBox 1"/>
        <xdr:cNvSpPr txBox="1"/>
      </xdr:nvSpPr>
      <xdr:spPr>
        <a:xfrm>
          <a:off x="7932420" y="2838450"/>
          <a:ext cx="44767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9</xdr:col>
      <xdr:colOff>182880</xdr:colOff>
      <xdr:row>9</xdr:row>
      <xdr:rowOff>133350</xdr:rowOff>
    </xdr:from>
    <xdr:to>
      <xdr:col>10</xdr:col>
      <xdr:colOff>20955</xdr:colOff>
      <xdr:row>10</xdr:row>
      <xdr:rowOff>152400</xdr:rowOff>
    </xdr:to>
    <xdr:sp macro="" textlink="">
      <xdr:nvSpPr>
        <xdr:cNvPr id="5" name="TextBox 1"/>
        <xdr:cNvSpPr txBox="1"/>
      </xdr:nvSpPr>
      <xdr:spPr>
        <a:xfrm>
          <a:off x="6096000" y="1779270"/>
          <a:ext cx="44767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</a:t>
          </a:r>
        </a:p>
      </xdr:txBody>
    </xdr:sp>
    <xdr:clientData/>
  </xdr:twoCellAnchor>
  <xdr:twoCellAnchor>
    <xdr:from>
      <xdr:col>9</xdr:col>
      <xdr:colOff>544830</xdr:colOff>
      <xdr:row>10</xdr:row>
      <xdr:rowOff>179070</xdr:rowOff>
    </xdr:from>
    <xdr:to>
      <xdr:col>10</xdr:col>
      <xdr:colOff>382905</xdr:colOff>
      <xdr:row>12</xdr:row>
      <xdr:rowOff>15240</xdr:rowOff>
    </xdr:to>
    <xdr:sp macro="" textlink="">
      <xdr:nvSpPr>
        <xdr:cNvPr id="7" name="TextBox 1"/>
        <xdr:cNvSpPr txBox="1"/>
      </xdr:nvSpPr>
      <xdr:spPr>
        <a:xfrm>
          <a:off x="6457950" y="2007870"/>
          <a:ext cx="44767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11</xdr:col>
      <xdr:colOff>428625</xdr:colOff>
      <xdr:row>18</xdr:row>
      <xdr:rowOff>133350</xdr:rowOff>
    </xdr:from>
    <xdr:to>
      <xdr:col>12</xdr:col>
      <xdr:colOff>266700</xdr:colOff>
      <xdr:row>19</xdr:row>
      <xdr:rowOff>152400</xdr:rowOff>
    </xdr:to>
    <xdr:sp macro="" textlink="">
      <xdr:nvSpPr>
        <xdr:cNvPr id="8" name="TextBox 1"/>
        <xdr:cNvSpPr txBox="1"/>
      </xdr:nvSpPr>
      <xdr:spPr>
        <a:xfrm>
          <a:off x="7560945" y="3425190"/>
          <a:ext cx="44767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</a:t>
          </a:r>
        </a:p>
      </xdr:txBody>
    </xdr:sp>
    <xdr:clientData/>
  </xdr:twoCellAnchor>
  <xdr:twoCellAnchor>
    <xdr:from>
      <xdr:col>12</xdr:col>
      <xdr:colOff>546735</xdr:colOff>
      <xdr:row>15</xdr:row>
      <xdr:rowOff>112395</xdr:rowOff>
    </xdr:from>
    <xdr:to>
      <xdr:col>13</xdr:col>
      <xdr:colOff>384810</xdr:colOff>
      <xdr:row>16</xdr:row>
      <xdr:rowOff>131445</xdr:rowOff>
    </xdr:to>
    <xdr:sp macro="" textlink="">
      <xdr:nvSpPr>
        <xdr:cNvPr id="9" name="TextBox 1"/>
        <xdr:cNvSpPr txBox="1"/>
      </xdr:nvSpPr>
      <xdr:spPr>
        <a:xfrm>
          <a:off x="8288655" y="2855595"/>
          <a:ext cx="447675" cy="20193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8</xdr:col>
      <xdr:colOff>161925</xdr:colOff>
      <xdr:row>20</xdr:row>
      <xdr:rowOff>180975</xdr:rowOff>
    </xdr:from>
    <xdr:to>
      <xdr:col>10</xdr:col>
      <xdr:colOff>419101</xdr:colOff>
      <xdr:row>23</xdr:row>
      <xdr:rowOff>95250</xdr:rowOff>
    </xdr:to>
    <xdr:sp macro="" textlink="">
      <xdr:nvSpPr>
        <xdr:cNvPr id="10" name="TextBox 9"/>
        <xdr:cNvSpPr txBox="1"/>
      </xdr:nvSpPr>
      <xdr:spPr>
        <a:xfrm>
          <a:off x="5038725" y="3990975"/>
          <a:ext cx="1476376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GFP-</a:t>
          </a:r>
          <a:r>
            <a:rPr lang="en-US" sz="1100" baseline="0"/>
            <a:t>RFP-Dappi+ Pros-</a:t>
          </a:r>
        </a:p>
        <a:p>
          <a:r>
            <a:rPr lang="en-US" sz="1100" baseline="0"/>
            <a:t>(Old cells)</a:t>
          </a:r>
          <a:endParaRPr lang="en-US" sz="1100"/>
        </a:p>
      </xdr:txBody>
    </xdr:sp>
    <xdr:clientData/>
  </xdr:twoCellAnchor>
  <xdr:twoCellAnchor>
    <xdr:from>
      <xdr:col>11</xdr:col>
      <xdr:colOff>57150</xdr:colOff>
      <xdr:row>20</xdr:row>
      <xdr:rowOff>180975</xdr:rowOff>
    </xdr:from>
    <xdr:to>
      <xdr:col>13</xdr:col>
      <xdr:colOff>476250</xdr:colOff>
      <xdr:row>23</xdr:row>
      <xdr:rowOff>66675</xdr:rowOff>
    </xdr:to>
    <xdr:sp macro="" textlink="">
      <xdr:nvSpPr>
        <xdr:cNvPr id="12" name="TextBox 11"/>
        <xdr:cNvSpPr txBox="1"/>
      </xdr:nvSpPr>
      <xdr:spPr>
        <a:xfrm>
          <a:off x="6762750" y="3990975"/>
          <a:ext cx="163830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GFP-</a:t>
          </a:r>
          <a:r>
            <a:rPr lang="en-US" sz="1100" baseline="0"/>
            <a:t>RFP+Dappi+ Pros-</a:t>
          </a:r>
        </a:p>
        <a:p>
          <a:r>
            <a:rPr lang="en-US" sz="1100" baseline="0"/>
            <a:t>(New Cells)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7</xdr:row>
      <xdr:rowOff>41910</xdr:rowOff>
    </xdr:from>
    <xdr:to>
      <xdr:col>9</xdr:col>
      <xdr:colOff>358140</xdr:colOff>
      <xdr:row>22</xdr:row>
      <xdr:rowOff>41910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selection activeCell="O52" sqref="O52"/>
    </sheetView>
  </sheetViews>
  <sheetFormatPr baseColWidth="10" defaultColWidth="8.88671875" defaultRowHeight="14.4" x14ac:dyDescent="0.3"/>
  <sheetData>
    <row r="1" spans="1:17" x14ac:dyDescent="0.3">
      <c r="A1" t="s">
        <v>0</v>
      </c>
      <c r="B1" t="s">
        <v>1</v>
      </c>
      <c r="C1" t="s">
        <v>3</v>
      </c>
      <c r="E1" t="s">
        <v>4</v>
      </c>
      <c r="G1" t="s">
        <v>2</v>
      </c>
      <c r="O1">
        <f>$D$11</f>
        <v>89.403445857473457</v>
      </c>
      <c r="Q1">
        <f>$F$11</f>
        <v>0.24689541971715215</v>
      </c>
    </row>
    <row r="2" spans="1:17" x14ac:dyDescent="0.3">
      <c r="A2">
        <v>1</v>
      </c>
      <c r="B2">
        <v>26238.073</v>
      </c>
      <c r="C2">
        <v>143</v>
      </c>
      <c r="D2">
        <f t="shared" ref="D2:D10" si="0">20000*C2/B2</f>
        <v>109.00190726658928</v>
      </c>
      <c r="E2">
        <v>0</v>
      </c>
      <c r="F2">
        <f>20000*E2/B2</f>
        <v>0</v>
      </c>
      <c r="G2" t="s">
        <v>38</v>
      </c>
      <c r="O2">
        <f>$D$24</f>
        <v>60.96024724411641</v>
      </c>
      <c r="Q2">
        <f>$F$24</f>
        <v>0</v>
      </c>
    </row>
    <row r="3" spans="1:17" x14ac:dyDescent="0.3">
      <c r="A3">
        <v>2</v>
      </c>
      <c r="B3">
        <v>18001.324000000001</v>
      </c>
      <c r="C3">
        <v>125</v>
      </c>
      <c r="D3">
        <f t="shared" si="0"/>
        <v>138.87867359089807</v>
      </c>
      <c r="E3">
        <v>2</v>
      </c>
      <c r="F3">
        <f>20000*E3/B3</f>
        <v>2.2220587774543694</v>
      </c>
      <c r="G3" t="s">
        <v>39</v>
      </c>
      <c r="O3">
        <f>$D$39</f>
        <v>57.44610774454214</v>
      </c>
      <c r="Q3">
        <f>$F$39</f>
        <v>5.1833952090769624E-2</v>
      </c>
    </row>
    <row r="4" spans="1:17" x14ac:dyDescent="0.3">
      <c r="A4">
        <v>3</v>
      </c>
      <c r="B4">
        <v>18369.896000000001</v>
      </c>
      <c r="C4">
        <v>124</v>
      </c>
      <c r="D4">
        <f t="shared" si="0"/>
        <v>135.00348613840819</v>
      </c>
      <c r="E4">
        <v>0</v>
      </c>
      <c r="F4">
        <f>20000*E4/B4</f>
        <v>0</v>
      </c>
      <c r="G4" t="s">
        <v>40</v>
      </c>
      <c r="O4">
        <f>$D$51</f>
        <v>73.093063863394221</v>
      </c>
      <c r="Q4">
        <v>0</v>
      </c>
    </row>
    <row r="5" spans="1:17" x14ac:dyDescent="0.3">
      <c r="A5">
        <v>4</v>
      </c>
      <c r="B5">
        <v>24986.982</v>
      </c>
      <c r="C5">
        <v>130</v>
      </c>
      <c r="D5">
        <f t="shared" si="0"/>
        <v>104.05418309422082</v>
      </c>
      <c r="E5">
        <v>0</v>
      </c>
      <c r="F5">
        <f>20000*E5/B5</f>
        <v>0</v>
      </c>
      <c r="G5" t="s">
        <v>41</v>
      </c>
      <c r="O5" s="1">
        <f>AVERAGE(O1:O4)</f>
        <v>70.225716177381557</v>
      </c>
      <c r="Q5" s="1">
        <f>AVERAGE(Q1:Q4)</f>
        <v>7.4682342951980438E-2</v>
      </c>
    </row>
    <row r="6" spans="1:17" x14ac:dyDescent="0.3">
      <c r="A6">
        <v>5</v>
      </c>
      <c r="B6">
        <v>27330.475999999999</v>
      </c>
      <c r="C6">
        <v>102</v>
      </c>
      <c r="D6">
        <f t="shared" si="0"/>
        <v>74.641949155953228</v>
      </c>
      <c r="E6">
        <v>0</v>
      </c>
      <c r="F6">
        <f>20000*E6/B6</f>
        <v>0</v>
      </c>
      <c r="G6" t="s">
        <v>42</v>
      </c>
    </row>
    <row r="7" spans="1:17" x14ac:dyDescent="0.3">
      <c r="A7">
        <v>6</v>
      </c>
      <c r="B7">
        <v>34465.383000000002</v>
      </c>
      <c r="C7">
        <v>71</v>
      </c>
      <c r="D7">
        <f t="shared" si="0"/>
        <v>41.200760774949167</v>
      </c>
      <c r="E7">
        <v>0</v>
      </c>
      <c r="F7">
        <v>0</v>
      </c>
      <c r="G7" t="s">
        <v>43</v>
      </c>
    </row>
    <row r="8" spans="1:17" x14ac:dyDescent="0.3">
      <c r="A8">
        <v>7</v>
      </c>
      <c r="B8">
        <v>34741.442000000003</v>
      </c>
      <c r="C8">
        <v>111</v>
      </c>
      <c r="D8">
        <f t="shared" si="0"/>
        <v>63.900629110328808</v>
      </c>
      <c r="E8">
        <v>2</v>
      </c>
      <c r="F8">
        <v>0</v>
      </c>
      <c r="G8" t="s">
        <v>44</v>
      </c>
    </row>
    <row r="9" spans="1:17" x14ac:dyDescent="0.3">
      <c r="A9">
        <v>8</v>
      </c>
      <c r="B9">
        <v>32037.123</v>
      </c>
      <c r="C9">
        <v>112</v>
      </c>
      <c r="D9">
        <f t="shared" si="0"/>
        <v>69.918887535563044</v>
      </c>
      <c r="E9">
        <v>0</v>
      </c>
      <c r="F9">
        <v>0</v>
      </c>
      <c r="G9" t="s">
        <v>45</v>
      </c>
    </row>
    <row r="10" spans="1:17" x14ac:dyDescent="0.3">
      <c r="A10">
        <v>9</v>
      </c>
      <c r="B10">
        <v>29398.562999999998</v>
      </c>
      <c r="C10">
        <v>100</v>
      </c>
      <c r="D10">
        <f t="shared" si="0"/>
        <v>68.030536050350491</v>
      </c>
      <c r="E10">
        <v>0</v>
      </c>
      <c r="F10">
        <v>0</v>
      </c>
      <c r="G10" t="s">
        <v>46</v>
      </c>
    </row>
    <row r="11" spans="1:17" x14ac:dyDescent="0.3">
      <c r="D11" s="1">
        <f>AVERAGE(D2:D10)</f>
        <v>89.403445857473457</v>
      </c>
      <c r="F11" s="1">
        <f>AVERAGE(F2:F10)</f>
        <v>0.24689541971715215</v>
      </c>
    </row>
    <row r="15" spans="1:17" x14ac:dyDescent="0.3">
      <c r="A15" t="s">
        <v>0</v>
      </c>
      <c r="B15" t="s">
        <v>1</v>
      </c>
      <c r="C15" t="s">
        <v>3</v>
      </c>
      <c r="E15" t="s">
        <v>4</v>
      </c>
    </row>
    <row r="16" spans="1:17" x14ac:dyDescent="0.3">
      <c r="A16">
        <v>1</v>
      </c>
      <c r="B16">
        <v>28643.244999999999</v>
      </c>
      <c r="C16">
        <v>128</v>
      </c>
      <c r="D16">
        <f t="shared" ref="D16:D23" si="1">20000*C16/B16</f>
        <v>89.375348358749164</v>
      </c>
      <c r="E16">
        <v>0</v>
      </c>
      <c r="G16" t="s">
        <v>47</v>
      </c>
    </row>
    <row r="17" spans="1:7" x14ac:dyDescent="0.3">
      <c r="A17">
        <v>2</v>
      </c>
      <c r="B17">
        <v>35504.588000000003</v>
      </c>
      <c r="C17">
        <v>130</v>
      </c>
      <c r="D17">
        <f t="shared" si="1"/>
        <v>73.229972419339148</v>
      </c>
      <c r="E17">
        <v>0</v>
      </c>
      <c r="F17">
        <f>20000*E17/B17</f>
        <v>0</v>
      </c>
      <c r="G17" t="s">
        <v>48</v>
      </c>
    </row>
    <row r="18" spans="1:7" x14ac:dyDescent="0.3">
      <c r="A18">
        <v>3</v>
      </c>
      <c r="B18">
        <v>32629.569</v>
      </c>
      <c r="C18">
        <v>99</v>
      </c>
      <c r="D18">
        <f t="shared" si="1"/>
        <v>60.68115702049267</v>
      </c>
      <c r="E18">
        <v>0</v>
      </c>
      <c r="F18">
        <v>0</v>
      </c>
      <c r="G18" t="s">
        <v>49</v>
      </c>
    </row>
    <row r="19" spans="1:7" x14ac:dyDescent="0.3">
      <c r="A19">
        <v>4</v>
      </c>
      <c r="B19">
        <v>33702.080999999998</v>
      </c>
      <c r="C19">
        <v>107</v>
      </c>
      <c r="D19">
        <f t="shared" si="1"/>
        <v>63.497562657926082</v>
      </c>
      <c r="E19">
        <v>0</v>
      </c>
      <c r="F19">
        <v>0</v>
      </c>
      <c r="G19" t="s">
        <v>50</v>
      </c>
    </row>
    <row r="20" spans="1:7" x14ac:dyDescent="0.3">
      <c r="A20">
        <v>5</v>
      </c>
      <c r="B20">
        <v>32966.731</v>
      </c>
      <c r="C20">
        <v>71</v>
      </c>
      <c r="D20">
        <f t="shared" si="1"/>
        <v>43.073727874322756</v>
      </c>
      <c r="E20">
        <v>0</v>
      </c>
      <c r="F20">
        <v>0</v>
      </c>
      <c r="G20" t="s">
        <v>51</v>
      </c>
    </row>
    <row r="21" spans="1:7" x14ac:dyDescent="0.3">
      <c r="A21">
        <v>6</v>
      </c>
      <c r="B21">
        <v>35655.891000000003</v>
      </c>
      <c r="C21">
        <v>84</v>
      </c>
      <c r="D21">
        <f t="shared" si="1"/>
        <v>47.11703880853797</v>
      </c>
      <c r="E21">
        <v>0</v>
      </c>
      <c r="F21">
        <v>0</v>
      </c>
      <c r="G21" t="s">
        <v>52</v>
      </c>
    </row>
    <row r="22" spans="1:7" x14ac:dyDescent="0.3">
      <c r="A22">
        <v>7</v>
      </c>
      <c r="B22">
        <v>29444.402999999998</v>
      </c>
      <c r="C22">
        <v>84</v>
      </c>
      <c r="D22">
        <f t="shared" si="1"/>
        <v>57.056684083559112</v>
      </c>
      <c r="E22">
        <v>19</v>
      </c>
      <c r="F22">
        <v>0</v>
      </c>
      <c r="G22" t="s">
        <v>53</v>
      </c>
    </row>
    <row r="23" spans="1:7" x14ac:dyDescent="0.3">
      <c r="A23">
        <v>8</v>
      </c>
      <c r="B23">
        <v>32059.355</v>
      </c>
      <c r="C23">
        <v>86</v>
      </c>
      <c r="D23">
        <f t="shared" si="1"/>
        <v>53.650486730004395</v>
      </c>
      <c r="E23">
        <v>13</v>
      </c>
      <c r="G23" t="s">
        <v>54</v>
      </c>
    </row>
    <row r="24" spans="1:7" x14ac:dyDescent="0.3">
      <c r="D24" s="1">
        <f>AVERAGE(D16:D23)</f>
        <v>60.96024724411641</v>
      </c>
      <c r="F24" s="1">
        <f>AVERAGE(F17:F23)</f>
        <v>0</v>
      </c>
    </row>
    <row r="27" spans="1:7" x14ac:dyDescent="0.3">
      <c r="A27" t="s">
        <v>0</v>
      </c>
      <c r="B27" t="s">
        <v>1</v>
      </c>
      <c r="C27" t="s">
        <v>3</v>
      </c>
      <c r="E27" t="s">
        <v>4</v>
      </c>
    </row>
    <row r="28" spans="1:7" x14ac:dyDescent="0.3">
      <c r="A28">
        <v>1</v>
      </c>
      <c r="B28">
        <v>34466.423000000003</v>
      </c>
      <c r="C28">
        <v>77</v>
      </c>
      <c r="D28">
        <f t="shared" ref="D28:D38" si="2">20000*C28/B28</f>
        <v>44.681166943259527</v>
      </c>
      <c r="E28">
        <v>0</v>
      </c>
      <c r="F28">
        <f t="shared" ref="F28:F38" si="3">20000*E28/B28</f>
        <v>0</v>
      </c>
      <c r="G28" t="s">
        <v>55</v>
      </c>
    </row>
    <row r="29" spans="1:7" x14ac:dyDescent="0.3">
      <c r="A29">
        <v>2</v>
      </c>
      <c r="B29">
        <v>34600.226999999999</v>
      </c>
      <c r="C29">
        <v>83</v>
      </c>
      <c r="D29">
        <f t="shared" si="2"/>
        <v>47.976563853179343</v>
      </c>
      <c r="E29">
        <v>0</v>
      </c>
      <c r="F29">
        <f t="shared" si="3"/>
        <v>0</v>
      </c>
      <c r="G29" t="s">
        <v>56</v>
      </c>
    </row>
    <row r="30" spans="1:7" x14ac:dyDescent="0.3">
      <c r="A30">
        <v>3</v>
      </c>
      <c r="B30">
        <v>31279.151999999998</v>
      </c>
      <c r="C30">
        <v>56</v>
      </c>
      <c r="D30">
        <f t="shared" si="2"/>
        <v>35.8065973144029</v>
      </c>
      <c r="E30">
        <v>0</v>
      </c>
      <c r="F30">
        <f t="shared" si="3"/>
        <v>0</v>
      </c>
      <c r="G30" t="s">
        <v>57</v>
      </c>
    </row>
    <row r="31" spans="1:7" x14ac:dyDescent="0.3">
      <c r="A31">
        <v>4</v>
      </c>
      <c r="B31">
        <v>24010.102999999999</v>
      </c>
      <c r="C31">
        <v>100</v>
      </c>
      <c r="D31">
        <f t="shared" si="2"/>
        <v>83.298268233168343</v>
      </c>
      <c r="E31">
        <v>0</v>
      </c>
      <c r="F31">
        <f t="shared" si="3"/>
        <v>0</v>
      </c>
      <c r="G31" t="s">
        <v>58</v>
      </c>
    </row>
    <row r="32" spans="1:7" x14ac:dyDescent="0.3">
      <c r="A32">
        <v>5</v>
      </c>
      <c r="B32">
        <v>25810.659</v>
      </c>
      <c r="C32">
        <v>75</v>
      </c>
      <c r="D32">
        <f t="shared" si="2"/>
        <v>58.115525062726995</v>
      </c>
      <c r="E32">
        <v>0</v>
      </c>
      <c r="F32">
        <f t="shared" si="3"/>
        <v>0</v>
      </c>
      <c r="G32" t="s">
        <v>59</v>
      </c>
    </row>
    <row r="33" spans="1:7" x14ac:dyDescent="0.3">
      <c r="A33">
        <v>6</v>
      </c>
      <c r="B33">
        <v>27754.848000000002</v>
      </c>
      <c r="C33">
        <v>82</v>
      </c>
      <c r="D33">
        <f t="shared" si="2"/>
        <v>59.088776130209752</v>
      </c>
      <c r="E33">
        <v>0</v>
      </c>
      <c r="F33">
        <f t="shared" si="3"/>
        <v>0</v>
      </c>
      <c r="G33" t="s">
        <v>60</v>
      </c>
    </row>
    <row r="34" spans="1:7" x14ac:dyDescent="0.3">
      <c r="A34">
        <v>7</v>
      </c>
      <c r="B34">
        <v>26146.001</v>
      </c>
      <c r="C34">
        <v>86</v>
      </c>
      <c r="D34">
        <f t="shared" si="2"/>
        <v>65.784438698675174</v>
      </c>
      <c r="E34">
        <v>0</v>
      </c>
      <c r="F34">
        <f t="shared" si="3"/>
        <v>0</v>
      </c>
      <c r="G34" t="s">
        <v>61</v>
      </c>
    </row>
    <row r="35" spans="1:7" x14ac:dyDescent="0.3">
      <c r="A35">
        <v>8</v>
      </c>
      <c r="B35">
        <v>17598.065999999999</v>
      </c>
      <c r="C35">
        <v>43</v>
      </c>
      <c r="D35">
        <f t="shared" si="2"/>
        <v>48.869006401044302</v>
      </c>
      <c r="E35">
        <v>0</v>
      </c>
      <c r="F35">
        <f t="shared" si="3"/>
        <v>0</v>
      </c>
      <c r="G35" t="s">
        <v>62</v>
      </c>
    </row>
    <row r="36" spans="1:7" x14ac:dyDescent="0.3">
      <c r="A36">
        <v>9</v>
      </c>
      <c r="B36">
        <v>35077.044000000002</v>
      </c>
      <c r="C36">
        <v>89</v>
      </c>
      <c r="D36">
        <f t="shared" si="2"/>
        <v>50.745439096863464</v>
      </c>
      <c r="E36">
        <v>1</v>
      </c>
      <c r="F36">
        <f t="shared" si="3"/>
        <v>0.57017347299846588</v>
      </c>
      <c r="G36" t="s">
        <v>63</v>
      </c>
    </row>
    <row r="37" spans="1:7" x14ac:dyDescent="0.3">
      <c r="A37">
        <v>10</v>
      </c>
      <c r="B37">
        <v>31301.825000000001</v>
      </c>
      <c r="C37">
        <v>112</v>
      </c>
      <c r="D37">
        <f t="shared" si="2"/>
        <v>71.561322702430289</v>
      </c>
      <c r="E37">
        <v>0</v>
      </c>
      <c r="F37">
        <f t="shared" si="3"/>
        <v>0</v>
      </c>
      <c r="G37" t="s">
        <v>64</v>
      </c>
    </row>
    <row r="38" spans="1:7" x14ac:dyDescent="0.3">
      <c r="A38">
        <v>11</v>
      </c>
      <c r="B38">
        <v>28493.448</v>
      </c>
      <c r="C38">
        <v>94</v>
      </c>
      <c r="D38">
        <f t="shared" si="2"/>
        <v>65.980080754003509</v>
      </c>
      <c r="E38">
        <v>0</v>
      </c>
      <c r="F38">
        <f t="shared" si="3"/>
        <v>0</v>
      </c>
      <c r="G38" t="s">
        <v>65</v>
      </c>
    </row>
    <row r="39" spans="1:7" x14ac:dyDescent="0.3">
      <c r="D39" s="1">
        <f>AVERAGE(D28:D38)</f>
        <v>57.44610774454214</v>
      </c>
      <c r="F39" s="1">
        <f>AVERAGE(F28:F38)</f>
        <v>5.1833952090769624E-2</v>
      </c>
    </row>
    <row r="43" spans="1:7" x14ac:dyDescent="0.3">
      <c r="A43" t="s">
        <v>0</v>
      </c>
      <c r="B43" t="s">
        <v>1</v>
      </c>
      <c r="C43" t="s">
        <v>3</v>
      </c>
      <c r="E43" t="s">
        <v>4</v>
      </c>
    </row>
    <row r="44" spans="1:7" x14ac:dyDescent="0.3">
      <c r="A44">
        <v>1</v>
      </c>
      <c r="B44">
        <v>27657.108</v>
      </c>
      <c r="C44">
        <v>135</v>
      </c>
      <c r="D44">
        <f t="shared" ref="D44:D50" si="4">20000*C44/B44</f>
        <v>97.624089980774556</v>
      </c>
      <c r="E44">
        <v>0</v>
      </c>
      <c r="F44">
        <f>20000*E44/B44</f>
        <v>0</v>
      </c>
      <c r="G44" t="s">
        <v>66</v>
      </c>
    </row>
    <row r="45" spans="1:7" x14ac:dyDescent="0.3">
      <c r="A45">
        <v>2</v>
      </c>
      <c r="B45">
        <v>30968.953000000001</v>
      </c>
      <c r="C45">
        <v>101</v>
      </c>
      <c r="D45">
        <f t="shared" si="4"/>
        <v>65.226615830376957</v>
      </c>
      <c r="E45">
        <v>0</v>
      </c>
      <c r="F45">
        <f>20000*E45/B45</f>
        <v>0</v>
      </c>
      <c r="G45" t="s">
        <v>67</v>
      </c>
    </row>
    <row r="46" spans="1:7" x14ac:dyDescent="0.3">
      <c r="A46">
        <v>3</v>
      </c>
      <c r="B46">
        <v>35599.207000000002</v>
      </c>
      <c r="C46">
        <v>114</v>
      </c>
      <c r="D46">
        <f t="shared" si="4"/>
        <v>64.046370471117513</v>
      </c>
      <c r="E46">
        <v>0</v>
      </c>
      <c r="F46">
        <v>0</v>
      </c>
      <c r="G46" t="s">
        <v>68</v>
      </c>
    </row>
    <row r="47" spans="1:7" x14ac:dyDescent="0.3">
      <c r="A47">
        <v>4</v>
      </c>
      <c r="B47">
        <v>32077.425999999999</v>
      </c>
      <c r="C47">
        <v>102</v>
      </c>
      <c r="D47">
        <f t="shared" si="4"/>
        <v>63.596125200320003</v>
      </c>
      <c r="E47">
        <v>0</v>
      </c>
      <c r="F47">
        <v>0</v>
      </c>
      <c r="G47" t="s">
        <v>69</v>
      </c>
    </row>
    <row r="48" spans="1:7" x14ac:dyDescent="0.3">
      <c r="A48">
        <v>5</v>
      </c>
      <c r="B48">
        <v>31833.895</v>
      </c>
      <c r="C48">
        <v>134</v>
      </c>
      <c r="D48">
        <f t="shared" si="4"/>
        <v>84.186996281793355</v>
      </c>
      <c r="E48">
        <v>0</v>
      </c>
      <c r="F48">
        <v>0</v>
      </c>
      <c r="G48" t="s">
        <v>70</v>
      </c>
    </row>
    <row r="49" spans="1:7" x14ac:dyDescent="0.3">
      <c r="A49">
        <v>6</v>
      </c>
      <c r="B49">
        <v>29878.395</v>
      </c>
      <c r="C49">
        <v>117</v>
      </c>
      <c r="D49">
        <f t="shared" si="4"/>
        <v>78.317459823394131</v>
      </c>
      <c r="E49">
        <v>0</v>
      </c>
      <c r="F49">
        <v>0</v>
      </c>
      <c r="G49" t="s">
        <v>71</v>
      </c>
    </row>
    <row r="50" spans="1:7" x14ac:dyDescent="0.3">
      <c r="A50">
        <v>7</v>
      </c>
      <c r="B50">
        <v>32052.49</v>
      </c>
      <c r="C50">
        <v>94</v>
      </c>
      <c r="D50">
        <f t="shared" si="4"/>
        <v>58.653789455982981</v>
      </c>
      <c r="E50">
        <v>0</v>
      </c>
      <c r="F50">
        <v>0</v>
      </c>
      <c r="G50" t="s">
        <v>72</v>
      </c>
    </row>
    <row r="51" spans="1:7" x14ac:dyDescent="0.3">
      <c r="D51" s="1">
        <f>AVERAGE(D44:D50)</f>
        <v>73.093063863394221</v>
      </c>
      <c r="F51" s="1">
        <f ca="1">AVERAGE(F44:F51)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Q16" sqref="Q16"/>
    </sheetView>
  </sheetViews>
  <sheetFormatPr baseColWidth="10" defaultColWidth="8.88671875" defaultRowHeight="14.4" x14ac:dyDescent="0.3"/>
  <cols>
    <col min="2" max="3" width="12" bestFit="1" customWidth="1"/>
  </cols>
  <sheetData>
    <row r="1" spans="1:3" x14ac:dyDescent="0.3">
      <c r="B1" t="s">
        <v>145</v>
      </c>
      <c r="C1" t="s">
        <v>146</v>
      </c>
    </row>
    <row r="2" spans="1:3" x14ac:dyDescent="0.3">
      <c r="A2" t="s">
        <v>118</v>
      </c>
      <c r="B2">
        <v>62.8</v>
      </c>
      <c r="C2">
        <v>0.01</v>
      </c>
    </row>
    <row r="3" spans="1:3" x14ac:dyDescent="0.3">
      <c r="A3" t="s">
        <v>119</v>
      </c>
      <c r="B3">
        <f>'3j 4d22'!$E$21</f>
        <v>62.481578766608123</v>
      </c>
      <c r="C3">
        <v>4.0784951983487128</v>
      </c>
    </row>
    <row r="4" spans="1:3" x14ac:dyDescent="0.3">
      <c r="A4" t="s">
        <v>120</v>
      </c>
      <c r="B4">
        <v>50.272295911490772</v>
      </c>
      <c r="C4">
        <v>21.18114192411586</v>
      </c>
    </row>
    <row r="5" spans="1:3" x14ac:dyDescent="0.3">
      <c r="A5" t="s">
        <v>122</v>
      </c>
      <c r="B5">
        <v>41.154204881821506</v>
      </c>
      <c r="C5">
        <v>19.360280735354369</v>
      </c>
    </row>
    <row r="7" spans="1:3" x14ac:dyDescent="0.3">
      <c r="A7" t="s">
        <v>144</v>
      </c>
    </row>
    <row r="8" spans="1:3" x14ac:dyDescent="0.3">
      <c r="A8" t="s">
        <v>118</v>
      </c>
      <c r="B8">
        <v>2.615413754</v>
      </c>
      <c r="C8">
        <v>1.8392692679999999E-2</v>
      </c>
    </row>
    <row r="9" spans="1:3" x14ac:dyDescent="0.3">
      <c r="A9" t="s">
        <v>119</v>
      </c>
      <c r="B9">
        <v>4.6192052280000002</v>
      </c>
      <c r="C9">
        <v>1.03718837</v>
      </c>
    </row>
    <row r="10" spans="1:3" x14ac:dyDescent="0.3">
      <c r="A10" t="s">
        <v>120</v>
      </c>
      <c r="B10">
        <v>3.689065533</v>
      </c>
      <c r="C10">
        <v>2.383871874</v>
      </c>
    </row>
    <row r="11" spans="1:3" x14ac:dyDescent="0.3">
      <c r="A11" t="s">
        <v>122</v>
      </c>
      <c r="B11">
        <v>2.8786530309999998</v>
      </c>
      <c r="C11">
        <v>2.1574196109999999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M15" sqref="M15"/>
    </sheetView>
  </sheetViews>
  <sheetFormatPr baseColWidth="10" defaultRowHeight="14.4" x14ac:dyDescent="0.3"/>
  <sheetData>
    <row r="1" spans="1:6" x14ac:dyDescent="0.3">
      <c r="B1" t="s">
        <v>145</v>
      </c>
      <c r="C1" t="s">
        <v>146</v>
      </c>
      <c r="D1" t="s">
        <v>147</v>
      </c>
      <c r="E1" t="s">
        <v>149</v>
      </c>
      <c r="F1" t="s">
        <v>148</v>
      </c>
    </row>
    <row r="2" spans="1:6" x14ac:dyDescent="0.3">
      <c r="A2" t="s">
        <v>118</v>
      </c>
      <c r="B2">
        <v>62.8</v>
      </c>
      <c r="C2">
        <v>0.01</v>
      </c>
      <c r="D2">
        <f>B2+C2</f>
        <v>62.809999999999995</v>
      </c>
      <c r="E2">
        <f>B2/D2*100</f>
        <v>99.984078968317149</v>
      </c>
      <c r="F2">
        <f>C2/D2*100</f>
        <v>1.5921031682853051E-2</v>
      </c>
    </row>
    <row r="3" spans="1:6" x14ac:dyDescent="0.3">
      <c r="A3" t="s">
        <v>119</v>
      </c>
      <c r="B3">
        <f>'3j 4d22'!$E$21</f>
        <v>62.481578766608123</v>
      </c>
      <c r="C3">
        <v>4.0784951983487128</v>
      </c>
      <c r="D3">
        <f t="shared" ref="D3:D5" si="0">B3+C3</f>
        <v>66.560073964956842</v>
      </c>
      <c r="E3">
        <f>B3/D3*100</f>
        <v>93.872459936724226</v>
      </c>
      <c r="F3">
        <f>C3/D3*100</f>
        <v>6.1275400632757648</v>
      </c>
    </row>
    <row r="4" spans="1:6" x14ac:dyDescent="0.3">
      <c r="A4" t="s">
        <v>120</v>
      </c>
      <c r="B4">
        <f>'dipel t '!$E$37</f>
        <v>52.314569784083048</v>
      </c>
      <c r="C4">
        <f>'dipel t '!$N$37</f>
        <v>19.934421887046245</v>
      </c>
      <c r="D4">
        <f t="shared" si="0"/>
        <v>72.248991671129289</v>
      </c>
      <c r="E4">
        <f>B4/D4*100</f>
        <v>72.408719587692133</v>
      </c>
      <c r="F4">
        <f>C4/D4*100</f>
        <v>27.591280412307878</v>
      </c>
    </row>
    <row r="5" spans="1:6" x14ac:dyDescent="0.3">
      <c r="A5" t="s">
        <v>122</v>
      </c>
      <c r="B5">
        <f>'3j cristaux t '!$D$29</f>
        <v>22.986048003421178</v>
      </c>
      <c r="C5">
        <f>'3j cristaux t '!$K$29</f>
        <v>32.073555353610949</v>
      </c>
      <c r="D5">
        <f t="shared" si="0"/>
        <v>55.059603357032131</v>
      </c>
      <c r="E5">
        <f>B5/D5*100</f>
        <v>41.747572815533971</v>
      </c>
      <c r="F5">
        <f>C5/D5*100</f>
        <v>58.252427184466015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37"/>
  <sheetViews>
    <sheetView topLeftCell="A11" workbookViewId="0">
      <selection activeCell="J37" sqref="J37"/>
    </sheetView>
  </sheetViews>
  <sheetFormatPr baseColWidth="10" defaultColWidth="8.88671875" defaultRowHeight="14.4" x14ac:dyDescent="0.3"/>
  <sheetData>
    <row r="1" spans="3:10" x14ac:dyDescent="0.3">
      <c r="C1" t="s">
        <v>74</v>
      </c>
      <c r="J1" t="s">
        <v>117</v>
      </c>
    </row>
    <row r="2" spans="3:10" x14ac:dyDescent="0.3">
      <c r="C2" s="4"/>
      <c r="J2" s="4"/>
    </row>
    <row r="3" spans="3:10" x14ac:dyDescent="0.3">
      <c r="C3" s="4"/>
      <c r="J3" s="4"/>
    </row>
    <row r="4" spans="3:10" x14ac:dyDescent="0.3">
      <c r="C4" s="4"/>
      <c r="J4" s="4"/>
    </row>
    <row r="5" spans="3:10" x14ac:dyDescent="0.3">
      <c r="C5" s="4"/>
      <c r="J5" s="4"/>
    </row>
    <row r="6" spans="3:10" x14ac:dyDescent="0.3">
      <c r="C6" s="4">
        <f>'3j eau '!D6</f>
        <v>74.641949155953228</v>
      </c>
      <c r="J6" s="4">
        <f>'3j eau '!F6</f>
        <v>0</v>
      </c>
    </row>
    <row r="7" spans="3:10" x14ac:dyDescent="0.3">
      <c r="C7" s="4">
        <f>'3j eau '!D7</f>
        <v>41.200760774949167</v>
      </c>
      <c r="J7" s="4">
        <f>'3j eau '!F7</f>
        <v>0</v>
      </c>
    </row>
    <row r="8" spans="3:10" x14ac:dyDescent="0.3">
      <c r="C8" s="4">
        <f>'3j eau '!D8</f>
        <v>63.900629110328808</v>
      </c>
      <c r="J8" s="4">
        <f>'3j eau '!F8</f>
        <v>0</v>
      </c>
    </row>
    <row r="9" spans="3:10" x14ac:dyDescent="0.3">
      <c r="C9" s="4">
        <f>'3j eau '!D9</f>
        <v>69.918887535563044</v>
      </c>
      <c r="J9" s="4">
        <f>'3j eau '!F9</f>
        <v>0</v>
      </c>
    </row>
    <row r="10" spans="3:10" x14ac:dyDescent="0.3">
      <c r="C10" s="4">
        <f>'3j eau '!D10</f>
        <v>68.030536050350491</v>
      </c>
      <c r="J10" s="4">
        <f>'3j eau '!F10</f>
        <v>0</v>
      </c>
    </row>
    <row r="11" spans="3:10" x14ac:dyDescent="0.3">
      <c r="C11" s="5">
        <f>'3j eau '!D16</f>
        <v>89.375348358749164</v>
      </c>
      <c r="J11" s="5">
        <f>'3j eau '!F16</f>
        <v>0</v>
      </c>
    </row>
    <row r="12" spans="3:10" x14ac:dyDescent="0.3">
      <c r="C12" s="5">
        <f>'3j eau '!D17</f>
        <v>73.229972419339148</v>
      </c>
      <c r="J12" s="5">
        <f>'3j eau '!F17</f>
        <v>0</v>
      </c>
    </row>
    <row r="13" spans="3:10" x14ac:dyDescent="0.3">
      <c r="C13" s="5">
        <f>'3j eau '!D18</f>
        <v>60.68115702049267</v>
      </c>
      <c r="J13" s="5">
        <f>'3j eau '!F18</f>
        <v>0</v>
      </c>
    </row>
    <row r="14" spans="3:10" x14ac:dyDescent="0.3">
      <c r="C14" s="5">
        <f>'3j eau '!D19</f>
        <v>63.497562657926082</v>
      </c>
      <c r="J14" s="5">
        <f>'3j eau '!F19</f>
        <v>0</v>
      </c>
    </row>
    <row r="15" spans="3:10" x14ac:dyDescent="0.3">
      <c r="C15" s="5">
        <f>'3j eau '!D20</f>
        <v>43.073727874322756</v>
      </c>
      <c r="J15" s="5">
        <f>'3j eau '!F20</f>
        <v>0</v>
      </c>
    </row>
    <row r="16" spans="3:10" x14ac:dyDescent="0.3">
      <c r="C16" s="5">
        <f>'3j eau '!D21</f>
        <v>47.11703880853797</v>
      </c>
      <c r="J16" s="5">
        <f>'3j eau '!F21</f>
        <v>0</v>
      </c>
    </row>
    <row r="17" spans="3:10" x14ac:dyDescent="0.3">
      <c r="C17" s="5">
        <f>'3j eau '!D22</f>
        <v>57.056684083559112</v>
      </c>
      <c r="J17" s="5">
        <f>'3j eau '!F22</f>
        <v>0</v>
      </c>
    </row>
    <row r="18" spans="3:10" x14ac:dyDescent="0.3">
      <c r="C18" s="5">
        <f>'3j eau '!D23</f>
        <v>53.650486730004395</v>
      </c>
      <c r="J18" s="5">
        <f>'3j eau '!F23</f>
        <v>0</v>
      </c>
    </row>
    <row r="19" spans="3:10" x14ac:dyDescent="0.3">
      <c r="C19" s="6">
        <f>'3j eau '!D28</f>
        <v>44.681166943259527</v>
      </c>
      <c r="J19" s="6">
        <f>'3j eau '!F28</f>
        <v>0</v>
      </c>
    </row>
    <row r="20" spans="3:10" x14ac:dyDescent="0.3">
      <c r="C20" s="6">
        <f>'3j eau '!D29</f>
        <v>47.976563853179343</v>
      </c>
      <c r="J20" s="6">
        <f>'3j eau '!F29</f>
        <v>0</v>
      </c>
    </row>
    <row r="21" spans="3:10" x14ac:dyDescent="0.3">
      <c r="C21" s="6">
        <f>'3j eau '!D30</f>
        <v>35.8065973144029</v>
      </c>
      <c r="J21" s="6">
        <f>'3j eau '!F30</f>
        <v>0</v>
      </c>
    </row>
    <row r="22" spans="3:10" x14ac:dyDescent="0.3">
      <c r="C22" s="6">
        <f>'3j eau '!D31</f>
        <v>83.298268233168343</v>
      </c>
      <c r="J22" s="6">
        <f>'3j eau '!F31</f>
        <v>0</v>
      </c>
    </row>
    <row r="23" spans="3:10" x14ac:dyDescent="0.3">
      <c r="C23" s="6">
        <f>'3j eau '!D32</f>
        <v>58.115525062726995</v>
      </c>
      <c r="J23" s="6">
        <f>'3j eau '!F32</f>
        <v>0</v>
      </c>
    </row>
    <row r="24" spans="3:10" x14ac:dyDescent="0.3">
      <c r="C24" s="6">
        <f>'3j eau '!D33</f>
        <v>59.088776130209752</v>
      </c>
      <c r="J24" s="6">
        <f>'3j eau '!F33</f>
        <v>0</v>
      </c>
    </row>
    <row r="25" spans="3:10" x14ac:dyDescent="0.3">
      <c r="C25" s="6">
        <f>'3j eau '!D34</f>
        <v>65.784438698675174</v>
      </c>
      <c r="J25" s="6">
        <f>'3j eau '!F34</f>
        <v>0</v>
      </c>
    </row>
    <row r="26" spans="3:10" x14ac:dyDescent="0.3">
      <c r="C26" s="6">
        <f>'3j eau '!D35</f>
        <v>48.869006401044302</v>
      </c>
      <c r="J26" s="6">
        <f>'3j eau '!F35</f>
        <v>0</v>
      </c>
    </row>
    <row r="27" spans="3:10" x14ac:dyDescent="0.3">
      <c r="C27" s="6">
        <f>'3j eau '!D36</f>
        <v>50.745439096863464</v>
      </c>
      <c r="J27" s="6">
        <f>'3j eau '!F36</f>
        <v>0.57017347299846588</v>
      </c>
    </row>
    <row r="28" spans="3:10" x14ac:dyDescent="0.3">
      <c r="C28" s="6">
        <f>'3j eau '!D37</f>
        <v>71.561322702430289</v>
      </c>
      <c r="J28" s="6">
        <f>'3j eau '!F37</f>
        <v>0</v>
      </c>
    </row>
    <row r="29" spans="3:10" x14ac:dyDescent="0.3">
      <c r="C29" s="6">
        <f>'3j eau '!D38</f>
        <v>65.980080754003509</v>
      </c>
      <c r="J29" s="6">
        <f>'3j eau '!F38</f>
        <v>0</v>
      </c>
    </row>
    <row r="30" spans="3:10" x14ac:dyDescent="0.3">
      <c r="C30" s="7">
        <f>'3j eau '!D44</f>
        <v>97.624089980774556</v>
      </c>
      <c r="J30" s="7">
        <f>'3j eau '!F44</f>
        <v>0</v>
      </c>
    </row>
    <row r="31" spans="3:10" x14ac:dyDescent="0.3">
      <c r="C31" s="7">
        <f>'3j eau '!D45</f>
        <v>65.226615830376957</v>
      </c>
      <c r="J31" s="7">
        <f>'3j eau '!F45</f>
        <v>0</v>
      </c>
    </row>
    <row r="32" spans="3:10" x14ac:dyDescent="0.3">
      <c r="C32" s="7">
        <f>'3j eau '!D46</f>
        <v>64.046370471117513</v>
      </c>
      <c r="J32" s="7">
        <f>'3j eau '!F46</f>
        <v>0</v>
      </c>
    </row>
    <row r="33" spans="3:10" x14ac:dyDescent="0.3">
      <c r="C33" s="7">
        <f>'3j eau '!D47</f>
        <v>63.596125200320003</v>
      </c>
      <c r="J33" s="7">
        <f>'3j eau '!F47</f>
        <v>0</v>
      </c>
    </row>
    <row r="34" spans="3:10" x14ac:dyDescent="0.3">
      <c r="C34" s="7">
        <f>'3j eau '!D48</f>
        <v>84.186996281793355</v>
      </c>
      <c r="J34" s="7">
        <f>'3j eau '!F48</f>
        <v>0</v>
      </c>
    </row>
    <row r="35" spans="3:10" x14ac:dyDescent="0.3">
      <c r="C35" s="7">
        <f>'3j eau '!D49</f>
        <v>78.317459823394131</v>
      </c>
      <c r="J35" s="7">
        <f>'3j eau '!F49</f>
        <v>0</v>
      </c>
    </row>
    <row r="36" spans="3:10" x14ac:dyDescent="0.3">
      <c r="C36" s="7">
        <f>'3j eau '!D50</f>
        <v>58.653789455982981</v>
      </c>
      <c r="J36" s="7">
        <f>'3j eau '!F50</f>
        <v>0</v>
      </c>
    </row>
    <row r="37" spans="3:10" x14ac:dyDescent="0.3">
      <c r="C37" s="3">
        <f>AVERAGE(C6:C36)</f>
        <v>62.868818477864501</v>
      </c>
      <c r="J37" s="3">
        <f>AVERAGE(J6:J36)</f>
        <v>1.8392692677369867E-2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7" sqref="F27"/>
    </sheetView>
  </sheetViews>
  <sheetFormatPr baseColWidth="10" defaultColWidth="8.88671875"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7" x14ac:dyDescent="0.3">
      <c r="A2">
        <v>1</v>
      </c>
      <c r="B2">
        <v>35566.731</v>
      </c>
      <c r="C2" t="s">
        <v>102</v>
      </c>
      <c r="D2">
        <v>82</v>
      </c>
      <c r="E2">
        <f t="shared" ref="E2:E20" si="0">20000*D2/B2</f>
        <v>46.110507035352782</v>
      </c>
      <c r="F2">
        <v>0</v>
      </c>
      <c r="G2">
        <f t="shared" ref="G2:G20" si="1">20000*F2/B2</f>
        <v>0</v>
      </c>
    </row>
    <row r="3" spans="1:7" x14ac:dyDescent="0.3">
      <c r="A3">
        <v>2</v>
      </c>
      <c r="B3">
        <v>33279.998</v>
      </c>
      <c r="C3" t="s">
        <v>103</v>
      </c>
      <c r="D3">
        <v>102</v>
      </c>
      <c r="E3">
        <f t="shared" si="0"/>
        <v>61.298080606855805</v>
      </c>
      <c r="F3">
        <v>3</v>
      </c>
      <c r="G3">
        <f t="shared" si="1"/>
        <v>1.8028847237310532</v>
      </c>
    </row>
    <row r="4" spans="1:7" x14ac:dyDescent="0.3">
      <c r="A4">
        <v>3</v>
      </c>
      <c r="B4">
        <v>32345.761999999999</v>
      </c>
      <c r="C4" t="s">
        <v>104</v>
      </c>
      <c r="D4">
        <v>151</v>
      </c>
      <c r="E4">
        <f t="shared" si="0"/>
        <v>93.366172668926467</v>
      </c>
      <c r="F4">
        <v>2</v>
      </c>
      <c r="G4">
        <f t="shared" si="1"/>
        <v>1.2366380485950526</v>
      </c>
    </row>
    <row r="5" spans="1:7" x14ac:dyDescent="0.3">
      <c r="A5">
        <v>4</v>
      </c>
      <c r="B5">
        <v>32696.809000000001</v>
      </c>
      <c r="C5" t="s">
        <v>105</v>
      </c>
      <c r="D5">
        <v>56</v>
      </c>
      <c r="E5">
        <f t="shared" si="0"/>
        <v>34.254107182141226</v>
      </c>
      <c r="F5">
        <v>17</v>
      </c>
      <c r="G5">
        <f t="shared" si="1"/>
        <v>10.398568251721445</v>
      </c>
    </row>
    <row r="6" spans="1:7" x14ac:dyDescent="0.3">
      <c r="A6">
        <v>5</v>
      </c>
      <c r="B6">
        <v>35579.212</v>
      </c>
      <c r="C6" t="s">
        <v>106</v>
      </c>
      <c r="D6">
        <v>34</v>
      </c>
      <c r="E6">
        <f t="shared" si="0"/>
        <v>19.112283880823444</v>
      </c>
      <c r="F6">
        <v>26</v>
      </c>
      <c r="G6">
        <f t="shared" si="1"/>
        <v>14.615275908864986</v>
      </c>
    </row>
    <row r="7" spans="1:7" x14ac:dyDescent="0.3">
      <c r="A7">
        <v>6</v>
      </c>
      <c r="B7">
        <v>33097.961000000003</v>
      </c>
      <c r="C7" t="s">
        <v>107</v>
      </c>
      <c r="D7">
        <v>93</v>
      </c>
      <c r="E7">
        <f t="shared" si="0"/>
        <v>56.196815266052184</v>
      </c>
      <c r="F7">
        <v>16</v>
      </c>
      <c r="G7">
        <f t="shared" si="1"/>
        <v>9.6682692930842471</v>
      </c>
    </row>
    <row r="8" spans="1:7" x14ac:dyDescent="0.3">
      <c r="A8">
        <v>7</v>
      </c>
      <c r="B8">
        <v>30579.268</v>
      </c>
      <c r="C8" t="s">
        <v>108</v>
      </c>
      <c r="D8">
        <v>108</v>
      </c>
      <c r="E8">
        <f t="shared" si="0"/>
        <v>70.636092400903777</v>
      </c>
      <c r="F8">
        <v>4</v>
      </c>
      <c r="G8">
        <f t="shared" si="1"/>
        <v>2.6161515704038436</v>
      </c>
    </row>
    <row r="9" spans="1:7" x14ac:dyDescent="0.3">
      <c r="A9">
        <v>8</v>
      </c>
      <c r="B9">
        <v>32985.712</v>
      </c>
      <c r="C9" t="s">
        <v>109</v>
      </c>
      <c r="D9">
        <v>97</v>
      </c>
      <c r="E9">
        <f t="shared" si="0"/>
        <v>58.813343183254617</v>
      </c>
      <c r="F9">
        <v>4</v>
      </c>
      <c r="G9">
        <f t="shared" si="1"/>
        <v>2.4252925024022525</v>
      </c>
    </row>
    <row r="10" spans="1:7" x14ac:dyDescent="0.3">
      <c r="A10">
        <v>9</v>
      </c>
      <c r="B10">
        <v>31977.164000000001</v>
      </c>
      <c r="C10" t="s">
        <v>35</v>
      </c>
      <c r="D10">
        <v>118</v>
      </c>
      <c r="E10">
        <f t="shared" si="0"/>
        <v>73.8026674285437</v>
      </c>
      <c r="F10">
        <v>7</v>
      </c>
      <c r="G10">
        <f t="shared" si="1"/>
        <v>4.3781243389814053</v>
      </c>
    </row>
    <row r="11" spans="1:7" x14ac:dyDescent="0.3">
      <c r="A11">
        <v>10</v>
      </c>
      <c r="B11">
        <v>22739.198</v>
      </c>
      <c r="C11" t="s">
        <v>110</v>
      </c>
      <c r="D11">
        <v>84</v>
      </c>
      <c r="E11">
        <f t="shared" si="0"/>
        <v>73.881233630139462</v>
      </c>
      <c r="F11">
        <v>6</v>
      </c>
      <c r="G11">
        <f t="shared" si="1"/>
        <v>5.27723097358139</v>
      </c>
    </row>
    <row r="12" spans="1:7" x14ac:dyDescent="0.3">
      <c r="A12">
        <v>11</v>
      </c>
      <c r="B12">
        <v>32587.394</v>
      </c>
      <c r="C12" t="s">
        <v>36</v>
      </c>
      <c r="D12">
        <v>106</v>
      </c>
      <c r="E12">
        <f t="shared" si="0"/>
        <v>65.055831098368898</v>
      </c>
      <c r="F12">
        <v>2</v>
      </c>
      <c r="G12">
        <f t="shared" si="1"/>
        <v>1.2274685112899792</v>
      </c>
    </row>
    <row r="13" spans="1:7" x14ac:dyDescent="0.3">
      <c r="A13">
        <v>12</v>
      </c>
      <c r="B13">
        <v>29831.255000000001</v>
      </c>
      <c r="C13" t="s">
        <v>111</v>
      </c>
      <c r="D13">
        <v>74</v>
      </c>
      <c r="E13">
        <f t="shared" si="0"/>
        <v>49.612394785268002</v>
      </c>
      <c r="F13">
        <v>3</v>
      </c>
      <c r="G13">
        <f t="shared" si="1"/>
        <v>2.0113133021054597</v>
      </c>
    </row>
    <row r="14" spans="1:7" x14ac:dyDescent="0.3">
      <c r="A14">
        <v>13</v>
      </c>
      <c r="B14">
        <v>25726.882000000001</v>
      </c>
      <c r="C14" t="s">
        <v>112</v>
      </c>
      <c r="D14">
        <v>125</v>
      </c>
      <c r="E14">
        <f t="shared" si="0"/>
        <v>97.174620694416049</v>
      </c>
      <c r="F14">
        <v>2</v>
      </c>
      <c r="G14">
        <f t="shared" si="1"/>
        <v>1.5547939311106569</v>
      </c>
    </row>
    <row r="15" spans="1:7" x14ac:dyDescent="0.3">
      <c r="A15">
        <v>14</v>
      </c>
      <c r="B15">
        <v>31067.447</v>
      </c>
      <c r="C15" t="s">
        <v>113</v>
      </c>
      <c r="D15">
        <v>119</v>
      </c>
      <c r="E15">
        <f t="shared" si="0"/>
        <v>76.607517830480248</v>
      </c>
      <c r="F15">
        <v>2</v>
      </c>
      <c r="G15">
        <f t="shared" si="1"/>
        <v>1.2875213080752983</v>
      </c>
    </row>
    <row r="16" spans="1:7" x14ac:dyDescent="0.3">
      <c r="A16">
        <v>15</v>
      </c>
      <c r="B16">
        <v>32887.555999999997</v>
      </c>
      <c r="C16" t="s">
        <v>114</v>
      </c>
      <c r="D16">
        <v>90</v>
      </c>
      <c r="E16">
        <f t="shared" si="0"/>
        <v>54.731947852859612</v>
      </c>
      <c r="F16">
        <v>4</v>
      </c>
      <c r="G16">
        <f t="shared" si="1"/>
        <v>2.4325310156826494</v>
      </c>
    </row>
    <row r="17" spans="1:7" x14ac:dyDescent="0.3">
      <c r="A17">
        <v>16</v>
      </c>
      <c r="B17">
        <v>34801.947</v>
      </c>
      <c r="C17" t="s">
        <v>115</v>
      </c>
      <c r="D17">
        <v>115</v>
      </c>
      <c r="E17">
        <f t="shared" si="0"/>
        <v>66.088256498982659</v>
      </c>
      <c r="F17">
        <v>9</v>
      </c>
      <c r="G17">
        <f t="shared" si="1"/>
        <v>5.1721244216595119</v>
      </c>
    </row>
    <row r="18" spans="1:7" x14ac:dyDescent="0.3">
      <c r="A18">
        <v>17</v>
      </c>
      <c r="B18">
        <v>32522.441999999999</v>
      </c>
      <c r="C18" t="s">
        <v>116</v>
      </c>
      <c r="D18">
        <v>75</v>
      </c>
      <c r="E18">
        <f t="shared" si="0"/>
        <v>46.12199784997695</v>
      </c>
      <c r="F18">
        <v>0</v>
      </c>
      <c r="G18">
        <f t="shared" si="1"/>
        <v>0</v>
      </c>
    </row>
    <row r="19" spans="1:7" x14ac:dyDescent="0.3">
      <c r="A19">
        <v>18</v>
      </c>
      <c r="B19">
        <v>30536.703000000001</v>
      </c>
      <c r="C19" t="s">
        <v>8</v>
      </c>
      <c r="D19">
        <v>64</v>
      </c>
      <c r="E19">
        <f t="shared" si="0"/>
        <v>41.916771434034644</v>
      </c>
      <c r="F19">
        <v>1</v>
      </c>
      <c r="G19">
        <f t="shared" si="1"/>
        <v>0.65494955365679131</v>
      </c>
    </row>
    <row r="20" spans="1:7" x14ac:dyDescent="0.3">
      <c r="A20">
        <v>19</v>
      </c>
      <c r="B20">
        <v>24226</v>
      </c>
      <c r="C20" t="s">
        <v>143</v>
      </c>
      <c r="D20">
        <v>124</v>
      </c>
      <c r="E20">
        <f t="shared" si="0"/>
        <v>102.36935523817387</v>
      </c>
      <c r="F20">
        <v>13</v>
      </c>
      <c r="G20">
        <f t="shared" si="1"/>
        <v>10.732271113679518</v>
      </c>
    </row>
    <row r="21" spans="1:7" x14ac:dyDescent="0.3">
      <c r="E21" s="1">
        <f>AVERAGE(E2:E20)</f>
        <v>62.481578766608123</v>
      </c>
      <c r="G21" s="1">
        <f>AVERAGE(G2:G20)</f>
        <v>4.0784951983487128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42" workbookViewId="0">
      <selection activeCell="E50" sqref="E50:E53"/>
    </sheetView>
  </sheetViews>
  <sheetFormatPr baseColWidth="10" defaultColWidth="8.88671875" defaultRowHeight="14.4" x14ac:dyDescent="0.3"/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  <c r="J1" t="s">
        <v>11</v>
      </c>
    </row>
    <row r="2" spans="1:16" x14ac:dyDescent="0.3">
      <c r="A2">
        <v>1</v>
      </c>
      <c r="B2">
        <v>30549.236000000001</v>
      </c>
      <c r="C2" t="s">
        <v>5</v>
      </c>
      <c r="D2">
        <v>98</v>
      </c>
      <c r="E2">
        <f t="shared" ref="E2:E7" si="0">20000*D2/B2</f>
        <v>64.158723969398125</v>
      </c>
      <c r="F2">
        <v>48</v>
      </c>
      <c r="G2">
        <f t="shared" ref="G2:G7" si="1">20000*F2/B2</f>
        <v>31.424681127868467</v>
      </c>
      <c r="N2">
        <f>$E$8</f>
        <v>71.498857635482011</v>
      </c>
      <c r="P2">
        <f>$G$8</f>
        <v>22.000003203376153</v>
      </c>
    </row>
    <row r="3" spans="1:16" x14ac:dyDescent="0.3">
      <c r="A3">
        <v>2</v>
      </c>
      <c r="B3">
        <v>26540.314999999999</v>
      </c>
      <c r="C3" t="s">
        <v>6</v>
      </c>
      <c r="D3">
        <v>103</v>
      </c>
      <c r="E3">
        <f t="shared" si="0"/>
        <v>77.617767535916585</v>
      </c>
      <c r="F3">
        <v>45</v>
      </c>
      <c r="G3">
        <f t="shared" si="1"/>
        <v>33.910675137050937</v>
      </c>
      <c r="N3">
        <f>$E$30</f>
        <v>55.456214359845831</v>
      </c>
      <c r="P3">
        <f>$G$30</f>
        <v>19.418682252802402</v>
      </c>
    </row>
    <row r="4" spans="1:16" x14ac:dyDescent="0.3">
      <c r="A4">
        <v>3</v>
      </c>
      <c r="B4">
        <v>17996.539000000001</v>
      </c>
      <c r="C4" t="s">
        <v>7</v>
      </c>
      <c r="D4">
        <v>90</v>
      </c>
      <c r="E4">
        <f t="shared" si="0"/>
        <v>100.01923147556316</v>
      </c>
      <c r="F4">
        <v>4</v>
      </c>
      <c r="G4">
        <f t="shared" si="1"/>
        <v>4.4452991766916963</v>
      </c>
      <c r="M4" s="8"/>
    </row>
    <row r="5" spans="1:16" x14ac:dyDescent="0.3">
      <c r="A5">
        <v>4</v>
      </c>
      <c r="B5">
        <v>20695.97</v>
      </c>
      <c r="C5" t="s">
        <v>8</v>
      </c>
      <c r="D5">
        <v>95</v>
      </c>
      <c r="E5">
        <f t="shared" si="0"/>
        <v>91.805312821771579</v>
      </c>
      <c r="F5">
        <v>5</v>
      </c>
      <c r="G5">
        <f t="shared" si="1"/>
        <v>4.8318585695669247</v>
      </c>
      <c r="N5" s="1">
        <f>AVERAGE(N2:N4)</f>
        <v>63.477535997663921</v>
      </c>
      <c r="P5" s="1">
        <f>AVERAGE(P2:P4)</f>
        <v>20.709342728089275</v>
      </c>
    </row>
    <row r="6" spans="1:16" x14ac:dyDescent="0.3">
      <c r="A6">
        <v>5</v>
      </c>
      <c r="B6">
        <v>26677.082999999999</v>
      </c>
      <c r="C6" t="s">
        <v>9</v>
      </c>
      <c r="D6">
        <v>92</v>
      </c>
      <c r="E6">
        <f t="shared" si="0"/>
        <v>68.973058261279917</v>
      </c>
      <c r="F6">
        <v>20</v>
      </c>
      <c r="G6">
        <f t="shared" si="1"/>
        <v>14.994143100278244</v>
      </c>
    </row>
    <row r="7" spans="1:16" x14ac:dyDescent="0.3">
      <c r="A7">
        <v>6</v>
      </c>
      <c r="B7">
        <v>32552.266</v>
      </c>
      <c r="C7" t="s">
        <v>10</v>
      </c>
      <c r="D7">
        <v>43</v>
      </c>
      <c r="E7">
        <f t="shared" si="0"/>
        <v>26.41905174896273</v>
      </c>
      <c r="F7">
        <v>69</v>
      </c>
      <c r="G7">
        <f t="shared" si="1"/>
        <v>42.393362108800659</v>
      </c>
    </row>
    <row r="8" spans="1:16" x14ac:dyDescent="0.3">
      <c r="E8" s="1">
        <f>AVERAGE(E2:E7)</f>
        <v>71.498857635482011</v>
      </c>
      <c r="G8" s="1">
        <f>AVERAGE(G2:G7)</f>
        <v>22.000003203376153</v>
      </c>
    </row>
    <row r="11" spans="1:16" x14ac:dyDescent="0.3">
      <c r="A11" t="s">
        <v>0</v>
      </c>
      <c r="B11" t="s">
        <v>1</v>
      </c>
      <c r="C11" t="s">
        <v>2</v>
      </c>
      <c r="D11" t="s">
        <v>3</v>
      </c>
      <c r="F11" t="s">
        <v>4</v>
      </c>
    </row>
    <row r="12" spans="1:16" x14ac:dyDescent="0.3">
      <c r="A12">
        <v>1</v>
      </c>
      <c r="B12">
        <v>33247.184000000001</v>
      </c>
      <c r="C12" t="s">
        <v>12</v>
      </c>
      <c r="D12">
        <v>103</v>
      </c>
      <c r="E12">
        <f t="shared" ref="E12:E29" si="2">20000*D12/B12</f>
        <v>61.960134729004416</v>
      </c>
      <c r="F12">
        <v>11</v>
      </c>
      <c r="G12">
        <f t="shared" ref="G12:G29" si="3">20000*F12/B12</f>
        <v>6.617101767175229</v>
      </c>
    </row>
    <row r="13" spans="1:16" x14ac:dyDescent="0.3">
      <c r="A13">
        <v>2</v>
      </c>
      <c r="B13">
        <v>34069.639000000003</v>
      </c>
      <c r="C13" t="s">
        <v>13</v>
      </c>
      <c r="D13">
        <v>63</v>
      </c>
      <c r="E13">
        <f t="shared" si="2"/>
        <v>36.983074578512557</v>
      </c>
      <c r="F13">
        <v>4</v>
      </c>
      <c r="G13">
        <f t="shared" si="3"/>
        <v>2.3481317192706386</v>
      </c>
    </row>
    <row r="14" spans="1:16" x14ac:dyDescent="0.3">
      <c r="A14">
        <v>3</v>
      </c>
      <c r="B14">
        <v>33433.953000000001</v>
      </c>
      <c r="C14" t="s">
        <v>14</v>
      </c>
      <c r="D14">
        <v>131</v>
      </c>
      <c r="E14">
        <f t="shared" si="2"/>
        <v>78.363452864816793</v>
      </c>
      <c r="F14">
        <v>34</v>
      </c>
      <c r="G14">
        <f t="shared" si="3"/>
        <v>20.338606087051687</v>
      </c>
    </row>
    <row r="15" spans="1:16" x14ac:dyDescent="0.3">
      <c r="A15">
        <v>4</v>
      </c>
      <c r="B15">
        <v>35368.885000000002</v>
      </c>
      <c r="C15" t="s">
        <v>15</v>
      </c>
      <c r="D15">
        <v>84</v>
      </c>
      <c r="E15">
        <f t="shared" si="2"/>
        <v>47.499376924095849</v>
      </c>
      <c r="F15">
        <v>64</v>
      </c>
      <c r="G15">
        <f t="shared" si="3"/>
        <v>36.190001465977794</v>
      </c>
    </row>
    <row r="16" spans="1:16" x14ac:dyDescent="0.3">
      <c r="A16">
        <v>5</v>
      </c>
      <c r="B16">
        <v>35464.805</v>
      </c>
      <c r="C16" t="s">
        <v>16</v>
      </c>
      <c r="D16">
        <v>62</v>
      </c>
      <c r="E16">
        <f t="shared" si="2"/>
        <v>34.96424130909503</v>
      </c>
      <c r="F16">
        <v>58</v>
      </c>
      <c r="G16">
        <f t="shared" si="3"/>
        <v>32.708483805282448</v>
      </c>
    </row>
    <row r="17" spans="1:7" x14ac:dyDescent="0.3">
      <c r="A17">
        <v>6</v>
      </c>
      <c r="B17">
        <v>30617.671999999999</v>
      </c>
      <c r="C17" t="s">
        <v>17</v>
      </c>
      <c r="D17">
        <v>129</v>
      </c>
      <c r="E17">
        <f t="shared" si="2"/>
        <v>84.265061040565072</v>
      </c>
      <c r="F17">
        <v>10</v>
      </c>
      <c r="G17">
        <f t="shared" si="3"/>
        <v>6.5321752744624089</v>
      </c>
    </row>
    <row r="18" spans="1:7" x14ac:dyDescent="0.3">
      <c r="A18">
        <v>7</v>
      </c>
      <c r="B18">
        <v>31431.651000000002</v>
      </c>
      <c r="C18" t="s">
        <v>18</v>
      </c>
      <c r="D18">
        <v>117</v>
      </c>
      <c r="E18">
        <f t="shared" si="2"/>
        <v>74.447250639172594</v>
      </c>
      <c r="F18">
        <v>16</v>
      </c>
      <c r="G18">
        <f t="shared" si="3"/>
        <v>10.180820600228731</v>
      </c>
    </row>
    <row r="19" spans="1:7" x14ac:dyDescent="0.3">
      <c r="A19">
        <v>8</v>
      </c>
      <c r="B19">
        <v>31934.598999999998</v>
      </c>
      <c r="C19" t="s">
        <v>19</v>
      </c>
      <c r="D19">
        <v>128</v>
      </c>
      <c r="E19">
        <f t="shared" si="2"/>
        <v>80.163837347699285</v>
      </c>
      <c r="F19">
        <v>15</v>
      </c>
      <c r="G19">
        <f t="shared" si="3"/>
        <v>9.3941996891835089</v>
      </c>
    </row>
    <row r="20" spans="1:7" x14ac:dyDescent="0.3">
      <c r="A20">
        <v>9</v>
      </c>
      <c r="B20">
        <v>31558.277999999998</v>
      </c>
      <c r="C20" t="s">
        <v>20</v>
      </c>
      <c r="D20">
        <v>80</v>
      </c>
      <c r="E20">
        <f t="shared" si="2"/>
        <v>50.699851240298983</v>
      </c>
      <c r="F20">
        <v>14</v>
      </c>
      <c r="G20">
        <f t="shared" si="3"/>
        <v>8.8724739670523221</v>
      </c>
    </row>
    <row r="21" spans="1:7" x14ac:dyDescent="0.3">
      <c r="A21">
        <v>10</v>
      </c>
      <c r="B21">
        <v>35948.771999999997</v>
      </c>
      <c r="C21" t="s">
        <v>21</v>
      </c>
      <c r="D21">
        <v>81</v>
      </c>
      <c r="E21">
        <f t="shared" si="2"/>
        <v>45.064126251656113</v>
      </c>
      <c r="F21">
        <v>27</v>
      </c>
      <c r="G21">
        <f t="shared" si="3"/>
        <v>15.021375417218703</v>
      </c>
    </row>
    <row r="22" spans="1:7" x14ac:dyDescent="0.3">
      <c r="A22">
        <v>11</v>
      </c>
      <c r="B22">
        <v>29933.519</v>
      </c>
      <c r="C22" t="s">
        <v>22</v>
      </c>
      <c r="D22">
        <v>68</v>
      </c>
      <c r="E22">
        <f t="shared" si="2"/>
        <v>45.434016628649644</v>
      </c>
      <c r="F22">
        <v>54</v>
      </c>
      <c r="G22">
        <f t="shared" si="3"/>
        <v>36.079954381574716</v>
      </c>
    </row>
    <row r="23" spans="1:7" x14ac:dyDescent="0.3">
      <c r="A23">
        <v>12</v>
      </c>
      <c r="B23">
        <v>28886.306</v>
      </c>
      <c r="C23" t="s">
        <v>23</v>
      </c>
      <c r="D23">
        <v>98</v>
      </c>
      <c r="E23">
        <f t="shared" si="2"/>
        <v>67.852220356593875</v>
      </c>
      <c r="F23">
        <v>61</v>
      </c>
      <c r="G23">
        <f t="shared" si="3"/>
        <v>42.234545324002312</v>
      </c>
    </row>
    <row r="24" spans="1:7" x14ac:dyDescent="0.3">
      <c r="A24">
        <v>13</v>
      </c>
      <c r="B24">
        <v>30811.955999999998</v>
      </c>
      <c r="C24" t="s">
        <v>24</v>
      </c>
      <c r="D24">
        <v>65</v>
      </c>
      <c r="E24">
        <f t="shared" si="2"/>
        <v>42.191414267890039</v>
      </c>
      <c r="F24">
        <v>7</v>
      </c>
      <c r="G24">
        <f t="shared" si="3"/>
        <v>4.5436907673112348</v>
      </c>
    </row>
    <row r="25" spans="1:7" x14ac:dyDescent="0.3">
      <c r="A25">
        <v>14</v>
      </c>
      <c r="B25">
        <v>33393.339</v>
      </c>
      <c r="C25" t="s">
        <v>25</v>
      </c>
      <c r="D25">
        <v>115</v>
      </c>
      <c r="E25">
        <f t="shared" si="2"/>
        <v>68.87601147043128</v>
      </c>
      <c r="F25">
        <v>14</v>
      </c>
      <c r="G25">
        <f t="shared" si="3"/>
        <v>8.3849057442264154</v>
      </c>
    </row>
    <row r="26" spans="1:7" x14ac:dyDescent="0.3">
      <c r="A26">
        <v>15</v>
      </c>
      <c r="B26">
        <v>32207.458999999999</v>
      </c>
      <c r="C26" t="s">
        <v>26</v>
      </c>
      <c r="D26">
        <v>89</v>
      </c>
      <c r="E26">
        <f t="shared" si="2"/>
        <v>55.266700797476759</v>
      </c>
      <c r="F26">
        <v>27</v>
      </c>
      <c r="G26">
        <f t="shared" si="3"/>
        <v>16.766302489122165</v>
      </c>
    </row>
    <row r="27" spans="1:7" x14ac:dyDescent="0.3">
      <c r="A27">
        <v>16</v>
      </c>
      <c r="B27">
        <v>33236.002999999997</v>
      </c>
      <c r="C27" t="s">
        <v>27</v>
      </c>
      <c r="D27">
        <v>87</v>
      </c>
      <c r="E27">
        <f t="shared" si="2"/>
        <v>52.352865655957494</v>
      </c>
      <c r="F27">
        <v>23</v>
      </c>
      <c r="G27">
        <f t="shared" si="3"/>
        <v>13.840412759620946</v>
      </c>
    </row>
    <row r="28" spans="1:7" x14ac:dyDescent="0.3">
      <c r="A28">
        <v>17</v>
      </c>
      <c r="B28">
        <v>31035.569</v>
      </c>
      <c r="C28" t="s">
        <v>7</v>
      </c>
      <c r="D28">
        <v>37</v>
      </c>
      <c r="E28">
        <f t="shared" si="2"/>
        <v>23.84360989160534</v>
      </c>
      <c r="F28">
        <v>73</v>
      </c>
      <c r="G28">
        <f t="shared" si="3"/>
        <v>47.042797894248373</v>
      </c>
    </row>
    <row r="29" spans="1:7" x14ac:dyDescent="0.3">
      <c r="A29">
        <v>18</v>
      </c>
      <c r="B29">
        <v>29592.82</v>
      </c>
      <c r="C29" t="s">
        <v>28</v>
      </c>
      <c r="D29">
        <v>71</v>
      </c>
      <c r="E29">
        <f t="shared" si="2"/>
        <v>47.98461248370382</v>
      </c>
      <c r="F29">
        <v>48</v>
      </c>
      <c r="G29">
        <f t="shared" si="3"/>
        <v>32.440301397433565</v>
      </c>
    </row>
    <row r="30" spans="1:7" x14ac:dyDescent="0.3">
      <c r="E30" s="1">
        <f>AVERAGE(E12:E29)</f>
        <v>55.456214359845831</v>
      </c>
      <c r="G30" s="1">
        <f>AVERAGE(G12:G29)</f>
        <v>19.418682252802402</v>
      </c>
    </row>
    <row r="33" spans="1:7" x14ac:dyDescent="0.3">
      <c r="A33" t="s">
        <v>0</v>
      </c>
      <c r="B33" t="s">
        <v>1</v>
      </c>
      <c r="C33" t="s">
        <v>2</v>
      </c>
      <c r="D33" t="s">
        <v>3</v>
      </c>
      <c r="F33" t="s">
        <v>4</v>
      </c>
    </row>
    <row r="34" spans="1:7" x14ac:dyDescent="0.3">
      <c r="A34">
        <v>1</v>
      </c>
      <c r="B34">
        <v>35544.239999999998</v>
      </c>
      <c r="C34" t="s">
        <v>29</v>
      </c>
      <c r="D34">
        <v>63</v>
      </c>
      <c r="E34">
        <f>20000*D34/B34</f>
        <v>35.448781574736159</v>
      </c>
      <c r="F34">
        <v>23</v>
      </c>
      <c r="G34">
        <f>20000*F34/B34</f>
        <v>12.941618670141773</v>
      </c>
    </row>
    <row r="37" spans="1:7" x14ac:dyDescent="0.3">
      <c r="A37" t="s">
        <v>0</v>
      </c>
      <c r="B37" t="s">
        <v>1</v>
      </c>
      <c r="C37" t="s">
        <v>2</v>
      </c>
      <c r="D37" t="s">
        <v>3</v>
      </c>
      <c r="F37" t="s">
        <v>4</v>
      </c>
    </row>
    <row r="38" spans="1:7" x14ac:dyDescent="0.3">
      <c r="A38">
        <v>1</v>
      </c>
      <c r="B38">
        <v>31194.465</v>
      </c>
      <c r="C38" t="s">
        <v>15</v>
      </c>
      <c r="D38">
        <v>60</v>
      </c>
      <c r="E38">
        <f t="shared" ref="E38:E47" si="4">20000*D38/B38</f>
        <v>38.468362897071643</v>
      </c>
      <c r="F38">
        <v>55</v>
      </c>
      <c r="G38">
        <f t="shared" ref="G38:G47" si="5">20000*F38/B38</f>
        <v>35.262665988982342</v>
      </c>
    </row>
    <row r="39" spans="1:7" x14ac:dyDescent="0.3">
      <c r="A39">
        <v>2</v>
      </c>
      <c r="B39">
        <v>35641.434000000001</v>
      </c>
      <c r="C39" t="s">
        <v>16</v>
      </c>
      <c r="D39">
        <v>22</v>
      </c>
      <c r="E39">
        <f t="shared" si="4"/>
        <v>12.345182295414936</v>
      </c>
      <c r="F39">
        <v>49</v>
      </c>
      <c r="G39">
        <f t="shared" si="5"/>
        <v>27.496087839787815</v>
      </c>
    </row>
    <row r="40" spans="1:7" x14ac:dyDescent="0.3">
      <c r="A40">
        <v>3</v>
      </c>
      <c r="B40">
        <v>31932.102999999999</v>
      </c>
      <c r="C40" t="s">
        <v>30</v>
      </c>
      <c r="D40">
        <v>87</v>
      </c>
      <c r="E40">
        <f t="shared" si="4"/>
        <v>54.490617169811834</v>
      </c>
      <c r="F40">
        <v>21</v>
      </c>
      <c r="G40">
        <f t="shared" si="5"/>
        <v>13.152907592713202</v>
      </c>
    </row>
    <row r="41" spans="1:7" x14ac:dyDescent="0.3">
      <c r="A41">
        <v>4</v>
      </c>
      <c r="B41">
        <v>34150.815999999999</v>
      </c>
      <c r="C41" t="s">
        <v>31</v>
      </c>
      <c r="D41">
        <v>60</v>
      </c>
      <c r="E41">
        <f t="shared" si="4"/>
        <v>35.138252626233005</v>
      </c>
      <c r="F41">
        <v>41</v>
      </c>
      <c r="G41">
        <f t="shared" si="5"/>
        <v>24.011139294592553</v>
      </c>
    </row>
    <row r="42" spans="1:7" x14ac:dyDescent="0.3">
      <c r="A42">
        <v>5</v>
      </c>
      <c r="B42">
        <v>30206.690999999999</v>
      </c>
      <c r="C42" t="s">
        <v>32</v>
      </c>
      <c r="D42">
        <v>62</v>
      </c>
      <c r="E42">
        <f t="shared" si="4"/>
        <v>41.050507650771813</v>
      </c>
      <c r="F42">
        <v>59</v>
      </c>
      <c r="G42">
        <f t="shared" si="5"/>
        <v>39.064192764444144</v>
      </c>
    </row>
    <row r="43" spans="1:7" x14ac:dyDescent="0.3">
      <c r="A43">
        <v>6</v>
      </c>
      <c r="B43">
        <v>35685.116000000002</v>
      </c>
      <c r="C43" t="s">
        <v>33</v>
      </c>
      <c r="D43">
        <v>79</v>
      </c>
      <c r="E43">
        <f t="shared" si="4"/>
        <v>44.27616264439213</v>
      </c>
      <c r="F43">
        <v>23</v>
      </c>
      <c r="G43">
        <f t="shared" si="5"/>
        <v>12.890528364823025</v>
      </c>
    </row>
    <row r="44" spans="1:7" x14ac:dyDescent="0.3">
      <c r="A44">
        <v>7</v>
      </c>
      <c r="B44">
        <v>33390.661</v>
      </c>
      <c r="C44" t="s">
        <v>34</v>
      </c>
      <c r="D44">
        <v>30</v>
      </c>
      <c r="E44">
        <f t="shared" si="4"/>
        <v>17.969096209266418</v>
      </c>
      <c r="F44">
        <v>48</v>
      </c>
      <c r="G44">
        <f t="shared" si="5"/>
        <v>28.750553934826268</v>
      </c>
    </row>
    <row r="45" spans="1:7" x14ac:dyDescent="0.3">
      <c r="A45">
        <v>8</v>
      </c>
      <c r="B45">
        <v>35025.925000000003</v>
      </c>
      <c r="C45" t="s">
        <v>35</v>
      </c>
      <c r="D45">
        <v>74</v>
      </c>
      <c r="E45">
        <f t="shared" si="4"/>
        <v>42.254415836269843</v>
      </c>
      <c r="F45">
        <v>2</v>
      </c>
      <c r="G45">
        <f t="shared" si="5"/>
        <v>1.1420112388181038</v>
      </c>
    </row>
    <row r="46" spans="1:7" x14ac:dyDescent="0.3">
      <c r="A46">
        <v>9</v>
      </c>
      <c r="B46">
        <v>35498.659</v>
      </c>
      <c r="C46" t="s">
        <v>36</v>
      </c>
      <c r="D46">
        <v>76</v>
      </c>
      <c r="E46">
        <f t="shared" si="4"/>
        <v>42.81851886292381</v>
      </c>
      <c r="F46">
        <v>8</v>
      </c>
      <c r="G46">
        <f t="shared" si="5"/>
        <v>4.507212511886717</v>
      </c>
    </row>
    <row r="47" spans="1:7" x14ac:dyDescent="0.3">
      <c r="A47">
        <v>10</v>
      </c>
      <c r="B47">
        <v>36156.394999999997</v>
      </c>
      <c r="C47" t="s">
        <v>37</v>
      </c>
      <c r="D47">
        <v>41</v>
      </c>
      <c r="E47">
        <f t="shared" si="4"/>
        <v>22.679252176551341</v>
      </c>
      <c r="F47">
        <v>18</v>
      </c>
      <c r="G47">
        <f t="shared" si="5"/>
        <v>9.9567448579981495</v>
      </c>
    </row>
    <row r="48" spans="1:7" x14ac:dyDescent="0.3">
      <c r="E48" s="1">
        <f>AVERAGE(E38:E47)</f>
        <v>35.149036836870678</v>
      </c>
      <c r="G48" s="1">
        <f>AVERAGE(G38:G47)</f>
        <v>19.623404438887228</v>
      </c>
    </row>
    <row r="50" spans="2:7" x14ac:dyDescent="0.3">
      <c r="B50">
        <v>34285</v>
      </c>
      <c r="C50" t="s">
        <v>150</v>
      </c>
      <c r="D50">
        <v>105</v>
      </c>
      <c r="E50">
        <f>D50*20000/B50</f>
        <v>61.251276068251421</v>
      </c>
      <c r="F50">
        <v>24</v>
      </c>
      <c r="G50">
        <f>F50*20000/B50</f>
        <v>14.000291672743183</v>
      </c>
    </row>
    <row r="51" spans="2:7" x14ac:dyDescent="0.3">
      <c r="B51">
        <v>34672</v>
      </c>
      <c r="C51" t="s">
        <v>151</v>
      </c>
      <c r="D51">
        <v>70</v>
      </c>
      <c r="E51">
        <f t="shared" ref="E51:E58" si="6">D51*20000/B51</f>
        <v>40.378403322565759</v>
      </c>
      <c r="F51">
        <v>35</v>
      </c>
      <c r="G51">
        <f t="shared" ref="G51:G59" si="7">F51*20000/B51</f>
        <v>20.18920166128288</v>
      </c>
    </row>
    <row r="52" spans="2:7" x14ac:dyDescent="0.3">
      <c r="B52">
        <v>33258</v>
      </c>
      <c r="C52" t="s">
        <v>152</v>
      </c>
      <c r="D52">
        <v>27</v>
      </c>
      <c r="E52">
        <f t="shared" si="6"/>
        <v>16.236694930543027</v>
      </c>
      <c r="F52">
        <v>83</v>
      </c>
      <c r="G52">
        <f t="shared" si="7"/>
        <v>49.912802934632268</v>
      </c>
    </row>
    <row r="53" spans="2:7" x14ac:dyDescent="0.3">
      <c r="B53">
        <v>36270</v>
      </c>
      <c r="C53" t="s">
        <v>153</v>
      </c>
      <c r="D53">
        <v>25</v>
      </c>
      <c r="E53">
        <f t="shared" si="6"/>
        <v>13.785497656465399</v>
      </c>
      <c r="F53">
        <v>78</v>
      </c>
      <c r="G53">
        <f t="shared" si="7"/>
        <v>43.01075268817204</v>
      </c>
    </row>
    <row r="54" spans="2:7" x14ac:dyDescent="0.3">
      <c r="E54" t="e">
        <f t="shared" si="6"/>
        <v>#DIV/0!</v>
      </c>
      <c r="G54" t="e">
        <f t="shared" si="7"/>
        <v>#DIV/0!</v>
      </c>
    </row>
    <row r="55" spans="2:7" x14ac:dyDescent="0.3">
      <c r="E55" t="e">
        <f t="shared" si="6"/>
        <v>#DIV/0!</v>
      </c>
      <c r="G55" t="e">
        <f t="shared" si="7"/>
        <v>#DIV/0!</v>
      </c>
    </row>
    <row r="56" spans="2:7" x14ac:dyDescent="0.3">
      <c r="E56" t="e">
        <f t="shared" si="6"/>
        <v>#DIV/0!</v>
      </c>
      <c r="G56" t="e">
        <f t="shared" si="7"/>
        <v>#DIV/0!</v>
      </c>
    </row>
    <row r="57" spans="2:7" x14ac:dyDescent="0.3">
      <c r="E57" t="e">
        <f t="shared" si="6"/>
        <v>#DIV/0!</v>
      </c>
      <c r="G57" t="e">
        <f t="shared" si="7"/>
        <v>#DIV/0!</v>
      </c>
    </row>
    <row r="58" spans="2:7" x14ac:dyDescent="0.3">
      <c r="E58" t="e">
        <f t="shared" si="6"/>
        <v>#DIV/0!</v>
      </c>
      <c r="G58" t="e">
        <f t="shared" si="7"/>
        <v>#DIV/0!</v>
      </c>
    </row>
    <row r="59" spans="2:7" x14ac:dyDescent="0.3">
      <c r="G59" t="e">
        <f t="shared" si="7"/>
        <v>#DIV/0!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41"/>
  <sheetViews>
    <sheetView topLeftCell="A25" workbookViewId="0">
      <selection activeCell="L41" sqref="L41"/>
    </sheetView>
  </sheetViews>
  <sheetFormatPr baseColWidth="10" defaultColWidth="8.88671875" defaultRowHeight="14.4" x14ac:dyDescent="0.3"/>
  <sheetData>
    <row r="1" spans="3:14" x14ac:dyDescent="0.3">
      <c r="D1" t="s">
        <v>74</v>
      </c>
      <c r="M1" t="s">
        <v>117</v>
      </c>
    </row>
    <row r="3" spans="3:14" x14ac:dyDescent="0.3">
      <c r="C3" s="2">
        <f>'3j dipel '!E2</f>
        <v>64.158723969398125</v>
      </c>
      <c r="E3" s="2">
        <f>'3j dipel '!E2</f>
        <v>64.158723969398125</v>
      </c>
      <c r="L3" s="2">
        <f>'3j dipel '!G2</f>
        <v>31.424681127868467</v>
      </c>
      <c r="N3" s="2">
        <f>'3j dipel '!G2</f>
        <v>31.424681127868467</v>
      </c>
    </row>
    <row r="4" spans="3:14" x14ac:dyDescent="0.3">
      <c r="C4" s="2">
        <f>'3j dipel '!E3</f>
        <v>77.617767535916585</v>
      </c>
      <c r="E4" s="2">
        <f>'3j dipel '!E3</f>
        <v>77.617767535916585</v>
      </c>
      <c r="L4" s="2">
        <f>'3j dipel '!G3</f>
        <v>33.910675137050937</v>
      </c>
      <c r="N4" s="2">
        <f>'3j dipel '!G3</f>
        <v>33.910675137050937</v>
      </c>
    </row>
    <row r="5" spans="3:14" x14ac:dyDescent="0.3">
      <c r="C5" s="2">
        <f>'3j dipel '!E4</f>
        <v>100.01923147556316</v>
      </c>
      <c r="E5" s="2">
        <f>'3j dipel '!E4</f>
        <v>100.01923147556316</v>
      </c>
      <c r="L5" s="2">
        <f>'3j dipel '!G4</f>
        <v>4.4452991766916963</v>
      </c>
      <c r="N5" s="2">
        <f>'3j dipel '!G4</f>
        <v>4.4452991766916963</v>
      </c>
    </row>
    <row r="6" spans="3:14" x14ac:dyDescent="0.3">
      <c r="C6" s="2">
        <f>'3j dipel '!E5</f>
        <v>91.805312821771579</v>
      </c>
      <c r="E6" s="2">
        <f>'3j dipel '!E5</f>
        <v>91.805312821771579</v>
      </c>
      <c r="L6" s="2">
        <f>'3j dipel '!G5</f>
        <v>4.8318585695669247</v>
      </c>
      <c r="N6" s="2">
        <f>'3j dipel '!G5</f>
        <v>4.8318585695669247</v>
      </c>
    </row>
    <row r="7" spans="3:14" x14ac:dyDescent="0.3">
      <c r="C7" s="2">
        <f>'3j dipel '!E6</f>
        <v>68.973058261279917</v>
      </c>
      <c r="E7" s="2">
        <f>'3j dipel '!E6</f>
        <v>68.973058261279917</v>
      </c>
      <c r="L7" s="2">
        <f>'3j dipel '!G6</f>
        <v>14.994143100278244</v>
      </c>
      <c r="N7" s="2">
        <f>'3j dipel '!G6</f>
        <v>14.994143100278244</v>
      </c>
    </row>
    <row r="8" spans="3:14" x14ac:dyDescent="0.3">
      <c r="C8" s="2">
        <f>'3j dipel '!E7</f>
        <v>26.41905174896273</v>
      </c>
      <c r="E8" s="2">
        <f>$C$8</f>
        <v>26.41905174896273</v>
      </c>
      <c r="L8" s="2">
        <f>'3j dipel '!G7</f>
        <v>42.393362108800659</v>
      </c>
      <c r="N8" s="2">
        <f>$L$8</f>
        <v>42.393362108800659</v>
      </c>
    </row>
    <row r="9" spans="3:14" x14ac:dyDescent="0.3">
      <c r="C9" s="7">
        <f>'3j dipel '!E12</f>
        <v>61.960134729004416</v>
      </c>
      <c r="E9" s="7">
        <f t="shared" ref="E9:E26" si="0">C9</f>
        <v>61.960134729004416</v>
      </c>
      <c r="L9" s="7">
        <f>'3j dipel '!G12</f>
        <v>6.617101767175229</v>
      </c>
      <c r="N9" s="7">
        <f>'3j dipel '!G12</f>
        <v>6.617101767175229</v>
      </c>
    </row>
    <row r="10" spans="3:14" x14ac:dyDescent="0.3">
      <c r="C10" s="7">
        <f>'3j dipel '!E13</f>
        <v>36.983074578512557</v>
      </c>
      <c r="E10" s="7">
        <f t="shared" si="0"/>
        <v>36.983074578512557</v>
      </c>
      <c r="L10" s="7">
        <f>'3j dipel '!G13</f>
        <v>2.3481317192706386</v>
      </c>
      <c r="N10" s="7">
        <f>'3j dipel '!G13</f>
        <v>2.3481317192706386</v>
      </c>
    </row>
    <row r="11" spans="3:14" x14ac:dyDescent="0.3">
      <c r="C11" s="7">
        <f>'3j dipel '!E14</f>
        <v>78.363452864816793</v>
      </c>
      <c r="E11" s="7">
        <f t="shared" si="0"/>
        <v>78.363452864816793</v>
      </c>
      <c r="L11" s="7">
        <f>'3j dipel '!G14</f>
        <v>20.338606087051687</v>
      </c>
      <c r="N11" s="7">
        <f>'3j dipel '!G14</f>
        <v>20.338606087051687</v>
      </c>
    </row>
    <row r="12" spans="3:14" x14ac:dyDescent="0.3">
      <c r="C12" s="7">
        <f>'3j dipel '!E15</f>
        <v>47.499376924095849</v>
      </c>
      <c r="E12" s="7">
        <f t="shared" si="0"/>
        <v>47.499376924095849</v>
      </c>
      <c r="L12" s="7">
        <f>'3j dipel '!G15</f>
        <v>36.190001465977794</v>
      </c>
      <c r="N12" s="7">
        <f>'3j dipel '!G15</f>
        <v>36.190001465977794</v>
      </c>
    </row>
    <row r="13" spans="3:14" x14ac:dyDescent="0.3">
      <c r="C13" s="7">
        <f>'3j dipel '!E16</f>
        <v>34.96424130909503</v>
      </c>
      <c r="E13" s="7">
        <f t="shared" si="0"/>
        <v>34.96424130909503</v>
      </c>
      <c r="L13" s="7">
        <f>'3j dipel '!G16</f>
        <v>32.708483805282448</v>
      </c>
      <c r="N13" s="7">
        <f>'3j dipel '!G16</f>
        <v>32.708483805282448</v>
      </c>
    </row>
    <row r="14" spans="3:14" x14ac:dyDescent="0.3">
      <c r="C14" s="7">
        <f>'3j dipel '!E17</f>
        <v>84.265061040565072</v>
      </c>
      <c r="E14" s="7">
        <f t="shared" si="0"/>
        <v>84.265061040565072</v>
      </c>
      <c r="L14" s="7">
        <f>'3j dipel '!G17</f>
        <v>6.5321752744624089</v>
      </c>
      <c r="N14" s="7">
        <f>'3j dipel '!G17</f>
        <v>6.5321752744624089</v>
      </c>
    </row>
    <row r="15" spans="3:14" x14ac:dyDescent="0.3">
      <c r="C15" s="7">
        <f>'3j dipel '!E18</f>
        <v>74.447250639172594</v>
      </c>
      <c r="E15" s="7">
        <f t="shared" si="0"/>
        <v>74.447250639172594</v>
      </c>
      <c r="L15" s="7">
        <f>'3j dipel '!G18</f>
        <v>10.180820600228731</v>
      </c>
      <c r="N15" s="7">
        <f>'3j dipel '!G18</f>
        <v>10.180820600228731</v>
      </c>
    </row>
    <row r="16" spans="3:14" x14ac:dyDescent="0.3">
      <c r="C16" s="7">
        <f>'3j dipel '!E19</f>
        <v>80.163837347699285</v>
      </c>
      <c r="E16" s="7">
        <f t="shared" si="0"/>
        <v>80.163837347699285</v>
      </c>
      <c r="L16" s="7">
        <f>'3j dipel '!G19</f>
        <v>9.3941996891835089</v>
      </c>
      <c r="N16" s="7">
        <f>'3j dipel '!G19</f>
        <v>9.3941996891835089</v>
      </c>
    </row>
    <row r="17" spans="3:14" x14ac:dyDescent="0.3">
      <c r="C17" s="7">
        <f>'3j dipel '!E20</f>
        <v>50.699851240298983</v>
      </c>
      <c r="E17" s="7">
        <f t="shared" si="0"/>
        <v>50.699851240298983</v>
      </c>
      <c r="L17" s="7">
        <f>'3j dipel '!G20</f>
        <v>8.8724739670523221</v>
      </c>
      <c r="N17" s="7">
        <f>'3j dipel '!G20</f>
        <v>8.8724739670523221</v>
      </c>
    </row>
    <row r="18" spans="3:14" x14ac:dyDescent="0.3">
      <c r="C18" s="7">
        <f>'3j dipel '!E21</f>
        <v>45.064126251656113</v>
      </c>
      <c r="E18" s="7">
        <f t="shared" si="0"/>
        <v>45.064126251656113</v>
      </c>
      <c r="L18" s="7">
        <f>'3j dipel '!G21</f>
        <v>15.021375417218703</v>
      </c>
      <c r="N18" s="7">
        <f>'3j dipel '!G21</f>
        <v>15.021375417218703</v>
      </c>
    </row>
    <row r="19" spans="3:14" x14ac:dyDescent="0.3">
      <c r="C19" s="7">
        <f>'3j dipel '!E22</f>
        <v>45.434016628649644</v>
      </c>
      <c r="E19" s="7">
        <f t="shared" si="0"/>
        <v>45.434016628649644</v>
      </c>
      <c r="L19" s="7">
        <f>'3j dipel '!G22</f>
        <v>36.079954381574716</v>
      </c>
      <c r="N19" s="7">
        <f>'3j dipel '!G22</f>
        <v>36.079954381574716</v>
      </c>
    </row>
    <row r="20" spans="3:14" x14ac:dyDescent="0.3">
      <c r="C20" s="7">
        <f>'3j dipel '!E23</f>
        <v>67.852220356593875</v>
      </c>
      <c r="E20" s="7">
        <f t="shared" si="0"/>
        <v>67.852220356593875</v>
      </c>
      <c r="L20" s="7">
        <f>'3j dipel '!G23</f>
        <v>42.234545324002312</v>
      </c>
      <c r="N20" s="7">
        <f>'3j dipel '!G23</f>
        <v>42.234545324002312</v>
      </c>
    </row>
    <row r="21" spans="3:14" x14ac:dyDescent="0.3">
      <c r="C21" s="7">
        <f>'3j dipel '!E24</f>
        <v>42.191414267890039</v>
      </c>
      <c r="E21" s="7">
        <f t="shared" si="0"/>
        <v>42.191414267890039</v>
      </c>
      <c r="L21" s="7">
        <f>'3j dipel '!G24</f>
        <v>4.5436907673112348</v>
      </c>
      <c r="N21" s="7">
        <f>'3j dipel '!G24</f>
        <v>4.5436907673112348</v>
      </c>
    </row>
    <row r="22" spans="3:14" x14ac:dyDescent="0.3">
      <c r="C22" s="7">
        <f>'3j dipel '!E25</f>
        <v>68.87601147043128</v>
      </c>
      <c r="E22" s="7">
        <f t="shared" si="0"/>
        <v>68.87601147043128</v>
      </c>
      <c r="L22" s="7">
        <f>'3j dipel '!G25</f>
        <v>8.3849057442264154</v>
      </c>
      <c r="N22" s="7">
        <f>'3j dipel '!G25</f>
        <v>8.3849057442264154</v>
      </c>
    </row>
    <row r="23" spans="3:14" x14ac:dyDescent="0.3">
      <c r="C23" s="7">
        <f>'3j dipel '!E26</f>
        <v>55.266700797476759</v>
      </c>
      <c r="E23" s="7">
        <f t="shared" si="0"/>
        <v>55.266700797476759</v>
      </c>
      <c r="L23" s="7">
        <f>'3j dipel '!G26</f>
        <v>16.766302489122165</v>
      </c>
      <c r="N23" s="7">
        <f>'3j dipel '!G26</f>
        <v>16.766302489122165</v>
      </c>
    </row>
    <row r="24" spans="3:14" x14ac:dyDescent="0.3">
      <c r="C24" s="7">
        <f>'3j dipel '!E27</f>
        <v>52.352865655957494</v>
      </c>
      <c r="E24" s="7">
        <f t="shared" si="0"/>
        <v>52.352865655957494</v>
      </c>
      <c r="L24" s="7">
        <f>'3j dipel '!G27</f>
        <v>13.840412759620946</v>
      </c>
      <c r="N24" s="7">
        <f>'3j dipel '!G27</f>
        <v>13.840412759620946</v>
      </c>
    </row>
    <row r="25" spans="3:14" x14ac:dyDescent="0.3">
      <c r="C25" s="7">
        <f>'3j dipel '!E28</f>
        <v>23.84360989160534</v>
      </c>
      <c r="E25" s="7">
        <f>$C$25</f>
        <v>23.84360989160534</v>
      </c>
      <c r="L25" s="7">
        <f>'3j dipel '!G28</f>
        <v>47.042797894248373</v>
      </c>
      <c r="N25" s="7">
        <f>$L$25</f>
        <v>47.042797894248373</v>
      </c>
    </row>
    <row r="26" spans="3:14" x14ac:dyDescent="0.3">
      <c r="C26" s="7">
        <f>'3j dipel '!E29</f>
        <v>47.98461248370382</v>
      </c>
      <c r="E26" s="7">
        <f t="shared" si="0"/>
        <v>47.98461248370382</v>
      </c>
      <c r="L26" s="7">
        <f>'3j dipel '!G29</f>
        <v>32.440301397433565</v>
      </c>
      <c r="N26" s="7">
        <f>'3j dipel '!G29</f>
        <v>32.440301397433565</v>
      </c>
    </row>
    <row r="27" spans="3:14" x14ac:dyDescent="0.3">
      <c r="C27" s="6">
        <f>'3j dipel '!E38</f>
        <v>38.468362897071643</v>
      </c>
      <c r="E27" s="6">
        <f>'3j dipel '!E38</f>
        <v>38.468362897071643</v>
      </c>
      <c r="L27" s="6">
        <f>'3j dipel '!G38</f>
        <v>35.262665988982342</v>
      </c>
      <c r="N27" s="6">
        <f>'3j dipel '!G38</f>
        <v>35.262665988982342</v>
      </c>
    </row>
    <row r="28" spans="3:14" x14ac:dyDescent="0.3">
      <c r="C28" s="6">
        <f>'3j dipel '!E39</f>
        <v>12.345182295414936</v>
      </c>
      <c r="E28" s="6">
        <f>$C$28</f>
        <v>12.345182295414936</v>
      </c>
      <c r="L28" s="6">
        <f>'3j dipel '!G39</f>
        <v>27.496087839787815</v>
      </c>
      <c r="N28" s="6">
        <f>$L$28</f>
        <v>27.496087839787815</v>
      </c>
    </row>
    <row r="29" spans="3:14" x14ac:dyDescent="0.3">
      <c r="C29" s="6">
        <f>'3j dipel '!E40</f>
        <v>54.490617169811834</v>
      </c>
      <c r="E29" s="6">
        <f>'3j dipel '!E40</f>
        <v>54.490617169811834</v>
      </c>
      <c r="L29" s="6">
        <f>'3j dipel '!G40</f>
        <v>13.152907592713202</v>
      </c>
      <c r="N29" s="6">
        <f>'3j dipel '!G40</f>
        <v>13.152907592713202</v>
      </c>
    </row>
    <row r="30" spans="3:14" x14ac:dyDescent="0.3">
      <c r="C30" s="6">
        <f>'3j dipel '!E41</f>
        <v>35.138252626233005</v>
      </c>
      <c r="E30" s="6">
        <f>'3j dipel '!E41</f>
        <v>35.138252626233005</v>
      </c>
      <c r="L30" s="6">
        <f>'3j dipel '!G41</f>
        <v>24.011139294592553</v>
      </c>
      <c r="N30" s="6">
        <f>'3j dipel '!G41</f>
        <v>24.011139294592553</v>
      </c>
    </row>
    <row r="31" spans="3:14" x14ac:dyDescent="0.3">
      <c r="C31" s="6">
        <f>'3j dipel '!E42</f>
        <v>41.050507650771813</v>
      </c>
      <c r="E31" s="6">
        <f>'3j dipel '!E42</f>
        <v>41.050507650771813</v>
      </c>
      <c r="L31" s="6">
        <f>'3j dipel '!G42</f>
        <v>39.064192764444144</v>
      </c>
      <c r="N31" s="6">
        <f>'3j dipel '!G42</f>
        <v>39.064192764444144</v>
      </c>
    </row>
    <row r="32" spans="3:14" x14ac:dyDescent="0.3">
      <c r="C32" s="6">
        <f>'3j dipel '!E43</f>
        <v>44.27616264439213</v>
      </c>
      <c r="E32" s="6">
        <f>'3j dipel '!E43</f>
        <v>44.27616264439213</v>
      </c>
      <c r="L32" s="6">
        <f>'3j dipel '!G43</f>
        <v>12.890528364823025</v>
      </c>
      <c r="N32" s="6">
        <f>'3j dipel '!G43</f>
        <v>12.890528364823025</v>
      </c>
    </row>
    <row r="33" spans="3:14" x14ac:dyDescent="0.3">
      <c r="C33" s="6">
        <f>'3j dipel '!E44</f>
        <v>17.969096209266418</v>
      </c>
      <c r="E33" s="6">
        <f>$C$33</f>
        <v>17.969096209266418</v>
      </c>
      <c r="L33" s="6">
        <f>'3j dipel '!G44</f>
        <v>28.750553934826268</v>
      </c>
      <c r="N33" s="6">
        <f>$L$33</f>
        <v>28.750553934826268</v>
      </c>
    </row>
    <row r="34" spans="3:14" x14ac:dyDescent="0.3">
      <c r="C34" s="6">
        <f>'3j dipel '!E45</f>
        <v>42.254415836269843</v>
      </c>
      <c r="E34" s="6">
        <f>'3j dipel '!E45</f>
        <v>42.254415836269843</v>
      </c>
      <c r="L34" s="6">
        <f>'3j dipel '!G45</f>
        <v>1.1420112388181038</v>
      </c>
      <c r="N34" s="6">
        <f>'3j dipel '!G45</f>
        <v>1.1420112388181038</v>
      </c>
    </row>
    <row r="35" spans="3:14" x14ac:dyDescent="0.3">
      <c r="C35" s="6">
        <f>'3j dipel '!E46</f>
        <v>42.81851886292381</v>
      </c>
      <c r="E35" s="6">
        <f>'3j dipel '!E46</f>
        <v>42.81851886292381</v>
      </c>
      <c r="L35" s="6">
        <f>'3j dipel '!G46</f>
        <v>4.507212511886717</v>
      </c>
      <c r="N35" s="6">
        <f>'3j dipel '!G46</f>
        <v>4.507212511886717</v>
      </c>
    </row>
    <row r="36" spans="3:14" x14ac:dyDescent="0.3">
      <c r="C36" s="6">
        <f>'3j dipel '!E47</f>
        <v>22.679252176551341</v>
      </c>
      <c r="E36" s="6">
        <f>'3j dipel '!E47</f>
        <v>22.679252176551341</v>
      </c>
      <c r="L36" s="6">
        <f>'3j dipel '!G47</f>
        <v>9.9567448579981495</v>
      </c>
      <c r="N36" s="6">
        <f>'3j dipel '!G47</f>
        <v>9.9567448579981495</v>
      </c>
    </row>
    <row r="37" spans="3:14" x14ac:dyDescent="0.3">
      <c r="C37" s="12">
        <v>61.251276068251421</v>
      </c>
      <c r="E37" s="3">
        <f>AVERAGE(E3:E36)</f>
        <v>52.314569784083048</v>
      </c>
      <c r="L37" s="12">
        <v>14.000291672743183</v>
      </c>
      <c r="N37" s="3">
        <f>AVERAGE(N3:N36)</f>
        <v>19.934421887046245</v>
      </c>
    </row>
    <row r="38" spans="3:14" x14ac:dyDescent="0.3">
      <c r="C38">
        <v>40.378403322565759</v>
      </c>
      <c r="L38">
        <v>20.18920166128288</v>
      </c>
    </row>
    <row r="39" spans="3:14" x14ac:dyDescent="0.3">
      <c r="C39">
        <v>16.236694930543027</v>
      </c>
      <c r="L39">
        <v>49.912802934632268</v>
      </c>
    </row>
    <row r="40" spans="3:14" x14ac:dyDescent="0.3">
      <c r="C40">
        <v>13.785497656465399</v>
      </c>
      <c r="L40">
        <v>43.01075268817204</v>
      </c>
    </row>
    <row r="41" spans="3:14" x14ac:dyDescent="0.3">
      <c r="C41" s="3">
        <f>AVERAGE(C3:C40)</f>
        <v>50.272295911490772</v>
      </c>
      <c r="L41" s="3">
        <f>AVERAGE(L3:L40)</f>
        <v>21.18114192411586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opLeftCell="A34" workbookViewId="0">
      <selection activeCell="G47" sqref="G47:G52"/>
    </sheetView>
  </sheetViews>
  <sheetFormatPr baseColWidth="10" defaultColWidth="8.88671875" defaultRowHeight="14.4" x14ac:dyDescent="0.3"/>
  <sheetData>
    <row r="1" spans="1:16" x14ac:dyDescent="0.3">
      <c r="D1" t="s">
        <v>74</v>
      </c>
      <c r="F1" t="s">
        <v>75</v>
      </c>
    </row>
    <row r="2" spans="1:16" x14ac:dyDescent="0.3">
      <c r="A2">
        <v>1</v>
      </c>
      <c r="B2">
        <v>33994.442999999999</v>
      </c>
      <c r="C2" t="s">
        <v>73</v>
      </c>
      <c r="D2">
        <v>30</v>
      </c>
      <c r="E2">
        <f t="shared" ref="E2:E8" si="0">20000*D2/B2</f>
        <v>17.649943551068038</v>
      </c>
      <c r="F2">
        <v>38</v>
      </c>
      <c r="G2">
        <f t="shared" ref="G2:G8" si="1">20000*F2/B2</f>
        <v>22.356595164686183</v>
      </c>
      <c r="I2" s="1">
        <v>2503</v>
      </c>
    </row>
    <row r="3" spans="1:16" x14ac:dyDescent="0.3">
      <c r="A3">
        <v>2</v>
      </c>
      <c r="B3">
        <v>31279.360000000001</v>
      </c>
      <c r="C3" t="s">
        <v>76</v>
      </c>
      <c r="D3">
        <v>96</v>
      </c>
      <c r="E3">
        <f t="shared" si="0"/>
        <v>61.382330073249577</v>
      </c>
      <c r="F3">
        <v>21</v>
      </c>
      <c r="G3">
        <f t="shared" si="1"/>
        <v>13.427384703523346</v>
      </c>
      <c r="N3">
        <f>$E$9</f>
        <v>38.247183602658552</v>
      </c>
      <c r="P3">
        <f>$G$9</f>
        <v>18.671642659940971</v>
      </c>
    </row>
    <row r="4" spans="1:16" x14ac:dyDescent="0.3">
      <c r="A4">
        <v>3</v>
      </c>
      <c r="B4">
        <v>36221.061000000002</v>
      </c>
      <c r="C4" t="s">
        <v>77</v>
      </c>
      <c r="D4">
        <v>72</v>
      </c>
      <c r="E4">
        <f t="shared" si="0"/>
        <v>39.755875732077534</v>
      </c>
      <c r="F4">
        <v>7</v>
      </c>
      <c r="G4">
        <f t="shared" si="1"/>
        <v>3.8651545850630935</v>
      </c>
      <c r="N4">
        <f>$E$21</f>
        <v>38.988351524740423</v>
      </c>
      <c r="P4">
        <f>$G$21</f>
        <v>14.277064248430323</v>
      </c>
    </row>
    <row r="5" spans="1:16" x14ac:dyDescent="0.3">
      <c r="A5">
        <v>4</v>
      </c>
      <c r="B5">
        <v>36019.574999999997</v>
      </c>
      <c r="C5" t="s">
        <v>78</v>
      </c>
      <c r="D5">
        <v>89</v>
      </c>
      <c r="E5">
        <f t="shared" si="0"/>
        <v>49.417573638778364</v>
      </c>
      <c r="F5">
        <v>22</v>
      </c>
      <c r="G5">
        <f t="shared" si="1"/>
        <v>12.2155800005969</v>
      </c>
      <c r="N5">
        <f>$E$27</f>
        <v>42.299524368213575</v>
      </c>
      <c r="P5">
        <f>$G$27</f>
        <v>11.932990316510026</v>
      </c>
    </row>
    <row r="6" spans="1:16" x14ac:dyDescent="0.3">
      <c r="A6">
        <v>5</v>
      </c>
      <c r="B6">
        <v>36245.606</v>
      </c>
      <c r="C6" t="s">
        <v>79</v>
      </c>
      <c r="D6">
        <v>64</v>
      </c>
      <c r="E6">
        <f t="shared" si="0"/>
        <v>35.314625447288698</v>
      </c>
      <c r="F6">
        <v>70</v>
      </c>
      <c r="G6">
        <f t="shared" si="1"/>
        <v>38.625371582972015</v>
      </c>
      <c r="N6">
        <f>$E$45</f>
        <v>52.315820937391344</v>
      </c>
      <c r="P6">
        <f>$G$45</f>
        <v>12.115545303874445</v>
      </c>
    </row>
    <row r="7" spans="1:16" x14ac:dyDescent="0.3">
      <c r="A7">
        <v>6</v>
      </c>
      <c r="B7">
        <v>34242.862000000001</v>
      </c>
      <c r="C7" t="s">
        <v>58</v>
      </c>
      <c r="D7">
        <v>47</v>
      </c>
      <c r="E7">
        <f t="shared" si="0"/>
        <v>27.450976498401332</v>
      </c>
      <c r="F7">
        <v>51</v>
      </c>
      <c r="G7">
        <f t="shared" si="1"/>
        <v>29.787229817414211</v>
      </c>
      <c r="N7" s="1">
        <f>AVERAGE(N3:N6)</f>
        <v>42.962720108250977</v>
      </c>
      <c r="P7" s="1">
        <f>AVERAGE(P3:P6)</f>
        <v>14.249310632188941</v>
      </c>
    </row>
    <row r="8" spans="1:16" x14ac:dyDescent="0.3">
      <c r="A8">
        <v>7</v>
      </c>
      <c r="B8">
        <v>36453.697</v>
      </c>
      <c r="C8" t="s">
        <v>59</v>
      </c>
      <c r="D8">
        <v>67</v>
      </c>
      <c r="E8">
        <f t="shared" si="0"/>
        <v>36.758960277746311</v>
      </c>
      <c r="F8">
        <v>19</v>
      </c>
      <c r="G8">
        <f t="shared" si="1"/>
        <v>10.424182765331045</v>
      </c>
    </row>
    <row r="9" spans="1:16" x14ac:dyDescent="0.3">
      <c r="E9" s="1">
        <f>AVERAGE(E2:E8)</f>
        <v>38.247183602658552</v>
      </c>
      <c r="G9" s="1">
        <f>AVERAGE(G2:G8)</f>
        <v>18.671642659940971</v>
      </c>
    </row>
    <row r="12" spans="1:16" x14ac:dyDescent="0.3">
      <c r="I12" s="1">
        <v>80421</v>
      </c>
    </row>
    <row r="13" spans="1:16" x14ac:dyDescent="0.3">
      <c r="A13">
        <v>1</v>
      </c>
      <c r="B13">
        <v>35286.745999999999</v>
      </c>
      <c r="C13" t="s">
        <v>80</v>
      </c>
      <c r="D13">
        <v>79</v>
      </c>
      <c r="E13">
        <f t="shared" ref="E13:E20" si="2">20000*D13/B13</f>
        <v>44.776018735193098</v>
      </c>
      <c r="F13">
        <v>15</v>
      </c>
      <c r="G13">
        <f t="shared" ref="G13:G20" si="3">20000*F13/B13</f>
        <v>8.501775709213879</v>
      </c>
    </row>
    <row r="14" spans="1:16" x14ac:dyDescent="0.3">
      <c r="A14">
        <v>2</v>
      </c>
      <c r="B14">
        <v>34239.222000000002</v>
      </c>
      <c r="C14" t="s">
        <v>78</v>
      </c>
      <c r="D14">
        <v>50</v>
      </c>
      <c r="E14">
        <f t="shared" si="2"/>
        <v>29.206271100435632</v>
      </c>
      <c r="F14">
        <v>35</v>
      </c>
      <c r="G14">
        <f t="shared" si="3"/>
        <v>20.444389770304944</v>
      </c>
    </row>
    <row r="15" spans="1:16" x14ac:dyDescent="0.3">
      <c r="A15">
        <v>3</v>
      </c>
      <c r="B15">
        <v>33437.254999999997</v>
      </c>
      <c r="C15" t="s">
        <v>81</v>
      </c>
      <c r="D15">
        <v>98</v>
      </c>
      <c r="E15">
        <f t="shared" si="2"/>
        <v>58.61725192453747</v>
      </c>
      <c r="F15">
        <v>0</v>
      </c>
      <c r="G15">
        <f t="shared" si="3"/>
        <v>0</v>
      </c>
    </row>
    <row r="16" spans="1:16" x14ac:dyDescent="0.3">
      <c r="A16">
        <v>4</v>
      </c>
      <c r="B16">
        <v>28947.045999999998</v>
      </c>
      <c r="C16" t="s">
        <v>9</v>
      </c>
      <c r="D16">
        <v>74</v>
      </c>
      <c r="E16">
        <f t="shared" si="2"/>
        <v>51.127842198475108</v>
      </c>
      <c r="F16">
        <v>5</v>
      </c>
      <c r="G16">
        <f t="shared" si="3"/>
        <v>3.454583932329399</v>
      </c>
    </row>
    <row r="17" spans="1:7" x14ac:dyDescent="0.3">
      <c r="A17">
        <v>5</v>
      </c>
      <c r="B17">
        <v>33073.129000000001</v>
      </c>
      <c r="C17" t="s">
        <v>82</v>
      </c>
      <c r="D17">
        <v>66</v>
      </c>
      <c r="E17">
        <f t="shared" si="2"/>
        <v>39.91155478515504</v>
      </c>
      <c r="F17">
        <v>32</v>
      </c>
      <c r="G17">
        <f t="shared" si="3"/>
        <v>19.351056865529717</v>
      </c>
    </row>
    <row r="18" spans="1:7" x14ac:dyDescent="0.3">
      <c r="A18">
        <v>6</v>
      </c>
      <c r="B18">
        <v>27147.737000000001</v>
      </c>
      <c r="C18" t="s">
        <v>83</v>
      </c>
      <c r="D18">
        <v>41</v>
      </c>
      <c r="E18">
        <f t="shared" si="2"/>
        <v>30.205095916466259</v>
      </c>
      <c r="F18">
        <v>44</v>
      </c>
      <c r="G18">
        <f t="shared" si="3"/>
        <v>32.415224885963788</v>
      </c>
    </row>
    <row r="19" spans="1:7" x14ac:dyDescent="0.3">
      <c r="A19">
        <v>7</v>
      </c>
      <c r="B19">
        <v>35067.084999999999</v>
      </c>
      <c r="C19" t="s">
        <v>84</v>
      </c>
      <c r="D19">
        <v>72</v>
      </c>
      <c r="E19">
        <f t="shared" si="2"/>
        <v>41.064148902025934</v>
      </c>
      <c r="F19">
        <v>5</v>
      </c>
      <c r="G19">
        <f t="shared" si="3"/>
        <v>2.8516770070851343</v>
      </c>
    </row>
    <row r="20" spans="1:7" x14ac:dyDescent="0.3">
      <c r="A20">
        <v>8</v>
      </c>
      <c r="B20">
        <v>35296.964999999997</v>
      </c>
      <c r="C20" t="s">
        <v>85</v>
      </c>
      <c r="D20">
        <v>30</v>
      </c>
      <c r="E20">
        <f t="shared" si="2"/>
        <v>16.998628635634823</v>
      </c>
      <c r="F20">
        <v>48</v>
      </c>
      <c r="G20">
        <f t="shared" si="3"/>
        <v>27.197805817015716</v>
      </c>
    </row>
    <row r="21" spans="1:7" x14ac:dyDescent="0.3">
      <c r="E21" s="1">
        <f>AVERAGE(E13:E20)</f>
        <v>38.988351524740423</v>
      </c>
      <c r="G21" s="1">
        <f>AVERAGE(G13:G20)</f>
        <v>14.277064248430323</v>
      </c>
    </row>
    <row r="25" spans="1:7" x14ac:dyDescent="0.3">
      <c r="A25">
        <v>1</v>
      </c>
      <c r="B25">
        <v>31730.746999999999</v>
      </c>
      <c r="C25" t="s">
        <v>86</v>
      </c>
      <c r="D25">
        <v>66</v>
      </c>
      <c r="E25">
        <f>20000*D25/B25</f>
        <v>41.60002914523254</v>
      </c>
      <c r="F25">
        <v>26</v>
      </c>
      <c r="G25">
        <f>20000*F25/B25</f>
        <v>16.387890269334033</v>
      </c>
    </row>
    <row r="26" spans="1:7" x14ac:dyDescent="0.3">
      <c r="A26">
        <v>2</v>
      </c>
      <c r="B26">
        <v>32093.755000000001</v>
      </c>
      <c r="C26" t="s">
        <v>87</v>
      </c>
      <c r="D26">
        <v>69</v>
      </c>
      <c r="E26">
        <f>20000*D26/B26</f>
        <v>42.99901959119461</v>
      </c>
      <c r="F26">
        <v>12</v>
      </c>
      <c r="G26">
        <f>20000*F26/B26</f>
        <v>7.478090363686019</v>
      </c>
    </row>
    <row r="27" spans="1:7" x14ac:dyDescent="0.3">
      <c r="E27" s="1">
        <f>AVERAGE(E25:E26)</f>
        <v>42.299524368213575</v>
      </c>
      <c r="G27" s="1">
        <f>AVERAGE(G25:G26)</f>
        <v>11.932990316510026</v>
      </c>
    </row>
    <row r="29" spans="1:7" x14ac:dyDescent="0.3">
      <c r="A29">
        <v>1</v>
      </c>
      <c r="B29">
        <v>31286.328000000001</v>
      </c>
      <c r="C29" t="s">
        <v>88</v>
      </c>
      <c r="D29">
        <v>131</v>
      </c>
      <c r="E29">
        <f t="shared" ref="E29:E44" si="4">20000*D29/B29</f>
        <v>83.742649504921118</v>
      </c>
      <c r="F29">
        <v>0</v>
      </c>
      <c r="G29">
        <f>20000*F29/B29</f>
        <v>0</v>
      </c>
    </row>
    <row r="30" spans="1:7" x14ac:dyDescent="0.3">
      <c r="A30">
        <v>2</v>
      </c>
      <c r="B30">
        <v>29089.95</v>
      </c>
      <c r="C30" t="s">
        <v>89</v>
      </c>
      <c r="D30">
        <v>104</v>
      </c>
      <c r="E30">
        <f t="shared" si="4"/>
        <v>71.502357343343661</v>
      </c>
      <c r="F30">
        <v>0</v>
      </c>
      <c r="G30">
        <f t="shared" ref="G30:G44" si="5">20000*F30/B30</f>
        <v>0</v>
      </c>
    </row>
    <row r="31" spans="1:7" x14ac:dyDescent="0.3">
      <c r="A31">
        <v>3</v>
      </c>
      <c r="B31">
        <v>36216.042000000001</v>
      </c>
      <c r="C31" t="s">
        <v>6</v>
      </c>
      <c r="D31">
        <v>103</v>
      </c>
      <c r="E31">
        <f t="shared" si="4"/>
        <v>56.880870637382181</v>
      </c>
      <c r="F31">
        <v>8</v>
      </c>
      <c r="G31">
        <f t="shared" si="5"/>
        <v>4.4179316999908496</v>
      </c>
    </row>
    <row r="32" spans="1:7" x14ac:dyDescent="0.3">
      <c r="A32">
        <v>4</v>
      </c>
      <c r="B32">
        <v>34661.330999999998</v>
      </c>
      <c r="C32" t="s">
        <v>90</v>
      </c>
      <c r="D32">
        <v>120</v>
      </c>
      <c r="E32">
        <f t="shared" si="4"/>
        <v>69.241426418391143</v>
      </c>
      <c r="F32">
        <v>0</v>
      </c>
      <c r="G32">
        <f t="shared" si="5"/>
        <v>0</v>
      </c>
    </row>
    <row r="33" spans="1:7" x14ac:dyDescent="0.3">
      <c r="A33">
        <v>5</v>
      </c>
      <c r="B33">
        <v>32300.467000000001</v>
      </c>
      <c r="C33" t="s">
        <v>91</v>
      </c>
      <c r="D33">
        <v>67</v>
      </c>
      <c r="E33">
        <f t="shared" si="4"/>
        <v>41.485468306077429</v>
      </c>
      <c r="F33">
        <v>7</v>
      </c>
      <c r="G33">
        <f t="shared" si="5"/>
        <v>4.3343026588439111</v>
      </c>
    </row>
    <row r="34" spans="1:7" x14ac:dyDescent="0.3">
      <c r="A34">
        <v>6</v>
      </c>
      <c r="B34">
        <v>25806.499</v>
      </c>
      <c r="C34" t="s">
        <v>92</v>
      </c>
      <c r="D34">
        <v>79</v>
      </c>
      <c r="E34">
        <f t="shared" si="4"/>
        <v>61.224887575800189</v>
      </c>
      <c r="F34">
        <v>11</v>
      </c>
      <c r="G34">
        <f t="shared" si="5"/>
        <v>8.5249843459974954</v>
      </c>
    </row>
    <row r="35" spans="1:7" x14ac:dyDescent="0.3">
      <c r="A35">
        <v>7</v>
      </c>
      <c r="B35">
        <v>31476.399000000001</v>
      </c>
      <c r="C35" t="s">
        <v>93</v>
      </c>
      <c r="D35">
        <v>79</v>
      </c>
      <c r="E35">
        <f t="shared" si="4"/>
        <v>50.196339168276523</v>
      </c>
      <c r="F35">
        <v>12</v>
      </c>
      <c r="G35">
        <f t="shared" si="5"/>
        <v>7.6247603799913701</v>
      </c>
    </row>
    <row r="36" spans="1:7" x14ac:dyDescent="0.3">
      <c r="A36">
        <v>8</v>
      </c>
      <c r="B36">
        <v>29674.127</v>
      </c>
      <c r="C36" t="s">
        <v>94</v>
      </c>
      <c r="D36">
        <v>78</v>
      </c>
      <c r="E36">
        <f t="shared" si="4"/>
        <v>52.571049520681768</v>
      </c>
      <c r="F36">
        <v>0</v>
      </c>
      <c r="G36">
        <f t="shared" si="5"/>
        <v>0</v>
      </c>
    </row>
    <row r="37" spans="1:7" x14ac:dyDescent="0.3">
      <c r="A37">
        <v>9</v>
      </c>
      <c r="B37">
        <v>23246.723000000002</v>
      </c>
      <c r="C37" t="s">
        <v>95</v>
      </c>
      <c r="D37">
        <v>81</v>
      </c>
      <c r="E37">
        <f t="shared" si="4"/>
        <v>69.687241509265618</v>
      </c>
      <c r="F37">
        <v>10</v>
      </c>
      <c r="G37">
        <f t="shared" si="5"/>
        <v>8.6033631492920524</v>
      </c>
    </row>
    <row r="38" spans="1:7" x14ac:dyDescent="0.3">
      <c r="A38">
        <v>10</v>
      </c>
      <c r="B38">
        <v>31595.123</v>
      </c>
      <c r="C38" t="s">
        <v>96</v>
      </c>
      <c r="D38">
        <v>64</v>
      </c>
      <c r="E38">
        <f t="shared" si="4"/>
        <v>40.512581641160253</v>
      </c>
      <c r="F38">
        <v>45</v>
      </c>
      <c r="G38">
        <f t="shared" si="5"/>
        <v>28.485408966440801</v>
      </c>
    </row>
    <row r="39" spans="1:7" x14ac:dyDescent="0.3">
      <c r="A39">
        <v>11</v>
      </c>
      <c r="B39">
        <v>31956.856</v>
      </c>
      <c r="C39" t="s">
        <v>97</v>
      </c>
      <c r="D39">
        <v>75</v>
      </c>
      <c r="E39">
        <f t="shared" si="4"/>
        <v>46.938284542133935</v>
      </c>
      <c r="F39">
        <v>46</v>
      </c>
      <c r="G39">
        <f t="shared" si="5"/>
        <v>28.788814519175478</v>
      </c>
    </row>
    <row r="40" spans="1:7" x14ac:dyDescent="0.3">
      <c r="A40">
        <v>12</v>
      </c>
      <c r="B40">
        <v>35174.627999999997</v>
      </c>
      <c r="C40" t="s">
        <v>64</v>
      </c>
      <c r="D40">
        <v>45</v>
      </c>
      <c r="E40">
        <f t="shared" si="4"/>
        <v>25.586624540848025</v>
      </c>
      <c r="F40">
        <v>51</v>
      </c>
      <c r="G40">
        <f t="shared" si="5"/>
        <v>28.99817447962776</v>
      </c>
    </row>
    <row r="41" spans="1:7" x14ac:dyDescent="0.3">
      <c r="A41">
        <v>13</v>
      </c>
      <c r="B41">
        <v>33983.106</v>
      </c>
      <c r="C41" t="s">
        <v>98</v>
      </c>
      <c r="D41">
        <v>66</v>
      </c>
      <c r="E41">
        <f t="shared" si="4"/>
        <v>38.842829728395046</v>
      </c>
      <c r="F41">
        <v>41</v>
      </c>
      <c r="G41">
        <f t="shared" si="5"/>
        <v>24.129636649457527</v>
      </c>
    </row>
    <row r="42" spans="1:7" x14ac:dyDescent="0.3">
      <c r="A42">
        <v>14</v>
      </c>
      <c r="B42">
        <v>26700.848999999998</v>
      </c>
      <c r="C42" t="s">
        <v>99</v>
      </c>
      <c r="D42">
        <v>72</v>
      </c>
      <c r="E42">
        <f t="shared" si="4"/>
        <v>53.930869389209313</v>
      </c>
      <c r="F42">
        <v>8</v>
      </c>
      <c r="G42">
        <f t="shared" si="5"/>
        <v>5.9923188210232574</v>
      </c>
    </row>
    <row r="43" spans="1:7" x14ac:dyDescent="0.3">
      <c r="A43">
        <v>15</v>
      </c>
      <c r="B43">
        <v>31982.312000000002</v>
      </c>
      <c r="C43" t="s">
        <v>101</v>
      </c>
      <c r="D43">
        <v>82</v>
      </c>
      <c r="E43">
        <f t="shared" si="4"/>
        <v>51.278344104703869</v>
      </c>
      <c r="F43">
        <v>30</v>
      </c>
      <c r="G43">
        <f t="shared" si="5"/>
        <v>18.760369794403857</v>
      </c>
    </row>
    <row r="44" spans="1:7" x14ac:dyDescent="0.3">
      <c r="A44">
        <v>16</v>
      </c>
      <c r="B44">
        <v>34142.349000000002</v>
      </c>
      <c r="C44" t="s">
        <v>100</v>
      </c>
      <c r="D44">
        <v>40</v>
      </c>
      <c r="E44">
        <f t="shared" si="4"/>
        <v>23.431311067671412</v>
      </c>
      <c r="F44">
        <v>43</v>
      </c>
      <c r="G44">
        <f t="shared" si="5"/>
        <v>25.188659397746768</v>
      </c>
    </row>
    <row r="45" spans="1:7" x14ac:dyDescent="0.3">
      <c r="E45" s="1">
        <f>AVERAGE(E29:E44)</f>
        <v>52.315820937391344</v>
      </c>
      <c r="G45" s="1">
        <f>AVERAGE(G29:G44)</f>
        <v>12.115545303874445</v>
      </c>
    </row>
    <row r="47" spans="1:7" x14ac:dyDescent="0.3">
      <c r="B47">
        <v>37414</v>
      </c>
      <c r="C47" t="s">
        <v>155</v>
      </c>
      <c r="D47">
        <v>43</v>
      </c>
      <c r="E47">
        <f>D47*20000/B47</f>
        <v>22.986048003421178</v>
      </c>
      <c r="F47">
        <v>60</v>
      </c>
      <c r="G47">
        <f>F47*20000/B47</f>
        <v>32.073555353610949</v>
      </c>
    </row>
    <row r="48" spans="1:7" x14ac:dyDescent="0.3">
      <c r="B48">
        <v>37869</v>
      </c>
      <c r="C48" t="s">
        <v>60</v>
      </c>
      <c r="D48">
        <v>31</v>
      </c>
      <c r="E48">
        <f t="shared" ref="E48:E52" si="6">D48*20000/B48</f>
        <v>16.372230584383004</v>
      </c>
      <c r="F48">
        <v>91</v>
      </c>
      <c r="G48">
        <f t="shared" ref="G48:G52" si="7">F48*20000/B48</f>
        <v>48.06041881222108</v>
      </c>
    </row>
    <row r="49" spans="2:7" x14ac:dyDescent="0.3">
      <c r="B49">
        <v>37765</v>
      </c>
      <c r="C49" t="s">
        <v>156</v>
      </c>
      <c r="D49">
        <v>37</v>
      </c>
      <c r="E49">
        <f t="shared" si="6"/>
        <v>19.594862968356946</v>
      </c>
      <c r="F49">
        <v>63</v>
      </c>
      <c r="G49">
        <f t="shared" si="7"/>
        <v>33.364226135310474</v>
      </c>
    </row>
    <row r="50" spans="2:7" x14ac:dyDescent="0.3">
      <c r="B50">
        <v>37372</v>
      </c>
      <c r="C50" t="s">
        <v>78</v>
      </c>
      <c r="D50">
        <v>87</v>
      </c>
      <c r="E50">
        <f t="shared" si="6"/>
        <v>46.558921117414108</v>
      </c>
      <c r="F50">
        <v>30</v>
      </c>
      <c r="G50">
        <f t="shared" si="7"/>
        <v>16.054800385315207</v>
      </c>
    </row>
    <row r="51" spans="2:7" x14ac:dyDescent="0.3">
      <c r="B51">
        <v>33276</v>
      </c>
      <c r="C51" t="s">
        <v>76</v>
      </c>
      <c r="D51">
        <v>69</v>
      </c>
      <c r="E51">
        <f t="shared" si="6"/>
        <v>41.471330688784711</v>
      </c>
      <c r="F51">
        <v>64</v>
      </c>
      <c r="G51">
        <f t="shared" si="7"/>
        <v>38.466161798293065</v>
      </c>
    </row>
    <row r="52" spans="2:7" x14ac:dyDescent="0.3">
      <c r="B52">
        <v>30725</v>
      </c>
      <c r="C52" t="s">
        <v>113</v>
      </c>
      <c r="D52">
        <v>97</v>
      </c>
      <c r="E52">
        <f t="shared" si="6"/>
        <v>63.140764849471118</v>
      </c>
      <c r="F52">
        <v>47</v>
      </c>
      <c r="G52">
        <f t="shared" si="7"/>
        <v>30.593978844589095</v>
      </c>
    </row>
  </sheetData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35"/>
  <sheetViews>
    <sheetView topLeftCell="A22" workbookViewId="0">
      <selection activeCell="K2" sqref="K2:K34"/>
    </sheetView>
  </sheetViews>
  <sheetFormatPr baseColWidth="10" defaultColWidth="8.88671875" defaultRowHeight="14.4" x14ac:dyDescent="0.3"/>
  <sheetData>
    <row r="1" spans="4:11" x14ac:dyDescent="0.3">
      <c r="D1" t="s">
        <v>74</v>
      </c>
      <c r="K1" t="s">
        <v>117</v>
      </c>
    </row>
    <row r="2" spans="4:11" x14ac:dyDescent="0.3">
      <c r="D2" s="10">
        <v>61.382330073249577</v>
      </c>
      <c r="E2" s="10"/>
      <c r="F2" s="10"/>
      <c r="K2" s="2">
        <v>13.427384703523346</v>
      </c>
    </row>
    <row r="3" spans="4:11" x14ac:dyDescent="0.3">
      <c r="D3" s="10">
        <v>39.755875732077534</v>
      </c>
      <c r="E3" s="10"/>
      <c r="F3" s="10"/>
      <c r="K3" s="2">
        <v>3.8651545850630935</v>
      </c>
    </row>
    <row r="4" spans="4:11" x14ac:dyDescent="0.3">
      <c r="D4" s="10">
        <v>49.417573638778364</v>
      </c>
      <c r="E4" s="10"/>
      <c r="F4" s="10"/>
      <c r="K4" s="2">
        <v>12.2155800005969</v>
      </c>
    </row>
    <row r="5" spans="4:11" x14ac:dyDescent="0.3">
      <c r="D5" s="10">
        <v>35.314625447288698</v>
      </c>
      <c r="E5" s="10"/>
      <c r="F5" s="10"/>
      <c r="K5" s="2">
        <v>38.625371582972015</v>
      </c>
    </row>
    <row r="6" spans="4:11" x14ac:dyDescent="0.3">
      <c r="D6" s="10">
        <v>27.450976498401332</v>
      </c>
      <c r="E6" s="10"/>
      <c r="F6" s="10"/>
      <c r="K6" s="2">
        <v>29.787229817414211</v>
      </c>
    </row>
    <row r="7" spans="4:11" x14ac:dyDescent="0.3">
      <c r="D7" s="10">
        <v>36.758960277746311</v>
      </c>
      <c r="E7" s="10"/>
      <c r="F7" s="10"/>
      <c r="K7" s="2">
        <v>10.424182765331045</v>
      </c>
    </row>
    <row r="8" spans="4:11" x14ac:dyDescent="0.3">
      <c r="D8" s="10">
        <v>44.776018735193098</v>
      </c>
      <c r="E8" s="10"/>
      <c r="F8" s="10"/>
      <c r="K8" s="5">
        <v>8.501775709213879</v>
      </c>
    </row>
    <row r="9" spans="4:11" x14ac:dyDescent="0.3">
      <c r="D9" s="10">
        <v>29.206271100435632</v>
      </c>
      <c r="E9" s="10"/>
      <c r="F9" s="10"/>
      <c r="K9" s="5">
        <v>20.444389770304944</v>
      </c>
    </row>
    <row r="10" spans="4:11" x14ac:dyDescent="0.3">
      <c r="D10" s="10">
        <v>51.127842198475108</v>
      </c>
      <c r="E10" s="10"/>
      <c r="F10" s="10"/>
      <c r="K10" s="5">
        <v>3.454583932329399</v>
      </c>
    </row>
    <row r="11" spans="4:11" x14ac:dyDescent="0.3">
      <c r="D11" s="10">
        <v>39.91155478515504</v>
      </c>
      <c r="E11" s="10"/>
      <c r="F11" s="10"/>
      <c r="K11" s="5">
        <v>19.351056865529717</v>
      </c>
    </row>
    <row r="12" spans="4:11" x14ac:dyDescent="0.3">
      <c r="D12" s="10">
        <v>30.205095916466259</v>
      </c>
      <c r="E12" s="10"/>
      <c r="F12" s="10"/>
      <c r="K12" s="5">
        <v>32.415224885963788</v>
      </c>
    </row>
    <row r="13" spans="4:11" x14ac:dyDescent="0.3">
      <c r="D13" s="10">
        <v>41.064148902025934</v>
      </c>
      <c r="E13" s="10"/>
      <c r="F13" s="10"/>
      <c r="K13" s="5">
        <v>2.8516770070851343</v>
      </c>
    </row>
    <row r="14" spans="4:11" x14ac:dyDescent="0.3">
      <c r="D14" s="10">
        <v>16.998628635634823</v>
      </c>
      <c r="E14" s="10"/>
      <c r="F14" s="10"/>
      <c r="K14" s="5">
        <v>27.197805817015716</v>
      </c>
    </row>
    <row r="15" spans="4:11" x14ac:dyDescent="0.3">
      <c r="D15" s="10">
        <v>41.60002914523254</v>
      </c>
      <c r="E15" s="10"/>
      <c r="F15" s="10"/>
      <c r="K15" s="6">
        <v>16.387890269334033</v>
      </c>
    </row>
    <row r="16" spans="4:11" x14ac:dyDescent="0.3">
      <c r="D16" s="10">
        <v>42.99901959119461</v>
      </c>
      <c r="E16" s="10"/>
      <c r="F16" s="10"/>
      <c r="K16" s="6">
        <v>7.478090363686019</v>
      </c>
    </row>
    <row r="17" spans="4:13" x14ac:dyDescent="0.3">
      <c r="D17" s="10">
        <v>56.880870637382181</v>
      </c>
      <c r="E17" s="10"/>
      <c r="F17" s="10"/>
      <c r="K17" s="7">
        <v>4.4179316999908496</v>
      </c>
    </row>
    <row r="18" spans="4:13" x14ac:dyDescent="0.3">
      <c r="D18" s="10">
        <v>41.485468306077429</v>
      </c>
      <c r="E18" s="10"/>
      <c r="F18" s="10"/>
      <c r="K18" s="7">
        <v>4.3343026588439111</v>
      </c>
    </row>
    <row r="19" spans="4:13" x14ac:dyDescent="0.3">
      <c r="D19" s="10">
        <v>61.224887575800189</v>
      </c>
      <c r="E19" s="10"/>
      <c r="F19" s="10"/>
      <c r="K19" s="7">
        <v>8.5249843459974954</v>
      </c>
    </row>
    <row r="20" spans="4:13" x14ac:dyDescent="0.3">
      <c r="D20" s="10">
        <v>50.196339168276523</v>
      </c>
      <c r="E20" s="10"/>
      <c r="F20" s="10"/>
      <c r="K20" s="7">
        <v>7.6247603799913701</v>
      </c>
    </row>
    <row r="21" spans="4:13" x14ac:dyDescent="0.3">
      <c r="D21" s="10">
        <v>69.687241509265618</v>
      </c>
      <c r="E21" s="10"/>
      <c r="F21" s="10"/>
      <c r="K21" s="7">
        <v>8.6033631492920524</v>
      </c>
    </row>
    <row r="22" spans="4:13" x14ac:dyDescent="0.3">
      <c r="D22" s="10">
        <v>40.512581641160253</v>
      </c>
      <c r="E22" s="10"/>
      <c r="F22" s="10"/>
      <c r="K22" s="7">
        <v>28.485408966440801</v>
      </c>
    </row>
    <row r="23" spans="4:13" x14ac:dyDescent="0.3">
      <c r="D23" s="10">
        <v>46.938284542133935</v>
      </c>
      <c r="E23" s="10"/>
      <c r="F23" s="10"/>
      <c r="K23" s="7">
        <v>28.788814519175478</v>
      </c>
    </row>
    <row r="24" spans="4:13" x14ac:dyDescent="0.3">
      <c r="D24" s="10">
        <v>25.586624540848025</v>
      </c>
      <c r="E24" s="10"/>
      <c r="F24" s="10"/>
      <c r="K24" s="7">
        <v>28.99817447962776</v>
      </c>
    </row>
    <row r="25" spans="4:13" x14ac:dyDescent="0.3">
      <c r="D25" s="10">
        <v>38.842829728395046</v>
      </c>
      <c r="E25" s="10"/>
      <c r="F25" s="10"/>
      <c r="K25" s="7">
        <v>24.129636649457527</v>
      </c>
    </row>
    <row r="26" spans="4:13" x14ac:dyDescent="0.3">
      <c r="D26" s="10">
        <v>53.930869389209313</v>
      </c>
      <c r="E26" s="10"/>
      <c r="F26" s="10"/>
      <c r="K26" s="7">
        <v>5.9923188210232574</v>
      </c>
    </row>
    <row r="27" spans="4:13" x14ac:dyDescent="0.3">
      <c r="D27" s="10">
        <v>51.278344104703869</v>
      </c>
      <c r="E27" s="10"/>
      <c r="F27" s="10"/>
      <c r="K27" s="7">
        <v>18.760369794403857</v>
      </c>
    </row>
    <row r="28" spans="4:13" x14ac:dyDescent="0.3">
      <c r="D28" s="10">
        <v>23.431311067671412</v>
      </c>
      <c r="E28" s="10"/>
      <c r="F28" s="10"/>
      <c r="K28" s="7">
        <v>25.188659397746768</v>
      </c>
    </row>
    <row r="29" spans="4:13" x14ac:dyDescent="0.3">
      <c r="D29" s="13">
        <v>22.986048003421178</v>
      </c>
      <c r="E29" s="10"/>
      <c r="F29" s="11"/>
      <c r="K29" s="12">
        <v>32.073555353610949</v>
      </c>
      <c r="M29" s="3"/>
    </row>
    <row r="30" spans="4:13" ht="13.8" customHeight="1" x14ac:dyDescent="0.3">
      <c r="D30">
        <v>16.372230584383004</v>
      </c>
      <c r="K30">
        <v>48.06041881222108</v>
      </c>
    </row>
    <row r="31" spans="4:13" x14ac:dyDescent="0.3">
      <c r="D31">
        <v>19.594862968356946</v>
      </c>
      <c r="K31">
        <v>33.364226135310474</v>
      </c>
    </row>
    <row r="32" spans="4:13" x14ac:dyDescent="0.3">
      <c r="D32">
        <v>46.558921117414108</v>
      </c>
      <c r="K32">
        <v>16.054800385315207</v>
      </c>
    </row>
    <row r="33" spans="4:11" x14ac:dyDescent="0.3">
      <c r="D33">
        <v>41.471330688784711</v>
      </c>
      <c r="K33">
        <v>38.466161798293065</v>
      </c>
    </row>
    <row r="34" spans="4:11" x14ac:dyDescent="0.3">
      <c r="D34">
        <v>63.140764849471118</v>
      </c>
      <c r="K34">
        <v>30.593978844589095</v>
      </c>
    </row>
    <row r="35" spans="4:11" x14ac:dyDescent="0.3">
      <c r="D35" s="14">
        <f>AVERAGE(D2:D34)</f>
        <v>41.154204881821506</v>
      </c>
      <c r="K35" s="14">
        <f>AVERAGE(K2:K34)</f>
        <v>19.360280735354369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opLeftCell="A79" workbookViewId="0">
      <selection activeCell="G83" sqref="G83"/>
    </sheetView>
  </sheetViews>
  <sheetFormatPr baseColWidth="10" defaultColWidth="8.88671875" defaultRowHeight="14.4" x14ac:dyDescent="0.3"/>
  <cols>
    <col min="5" max="5" width="16.33203125" customWidth="1"/>
    <col min="13" max="13" width="12" bestFit="1" customWidth="1"/>
  </cols>
  <sheetData>
    <row r="1" spans="1:7" x14ac:dyDescent="0.3">
      <c r="A1" t="s">
        <v>118</v>
      </c>
      <c r="B1" t="s">
        <v>119</v>
      </c>
    </row>
    <row r="2" spans="1:7" x14ac:dyDescent="0.3">
      <c r="A2">
        <f>' eau t '!C6</f>
        <v>74.641949155953228</v>
      </c>
      <c r="B2">
        <v>46.110507035352782</v>
      </c>
    </row>
    <row r="3" spans="1:7" x14ac:dyDescent="0.3">
      <c r="A3">
        <f>' eau t '!C7</f>
        <v>41.200760774949167</v>
      </c>
      <c r="B3">
        <v>61.298080606855805</v>
      </c>
      <c r="E3" t="s">
        <v>123</v>
      </c>
    </row>
    <row r="4" spans="1:7" x14ac:dyDescent="0.3">
      <c r="A4">
        <f>' eau t '!C8</f>
        <v>63.900629110328808</v>
      </c>
      <c r="B4">
        <v>93.366172668926467</v>
      </c>
    </row>
    <row r="5" spans="1:7" x14ac:dyDescent="0.3">
      <c r="A5">
        <f>' eau t '!C9</f>
        <v>69.918887535563044</v>
      </c>
      <c r="B5">
        <v>34.254107182141226</v>
      </c>
      <c r="F5" t="s">
        <v>118</v>
      </c>
      <c r="G5" t="s">
        <v>119</v>
      </c>
    </row>
    <row r="6" spans="1:7" x14ac:dyDescent="0.3">
      <c r="A6">
        <f>' eau t '!C10</f>
        <v>68.030536050350491</v>
      </c>
      <c r="B6">
        <v>19.112283880823444</v>
      </c>
      <c r="E6" t="s">
        <v>124</v>
      </c>
      <c r="F6">
        <v>62.868818480000002</v>
      </c>
      <c r="G6">
        <v>60.265591180000001</v>
      </c>
    </row>
    <row r="7" spans="1:7" x14ac:dyDescent="0.3">
      <c r="A7">
        <f>' eau t '!C11</f>
        <v>89.375348358749164</v>
      </c>
      <c r="B7">
        <v>56.196815266052184</v>
      </c>
      <c r="E7" t="s">
        <v>125</v>
      </c>
      <c r="F7">
        <v>2.615413754</v>
      </c>
      <c r="G7">
        <v>4.6192052280000002</v>
      </c>
    </row>
    <row r="8" spans="1:7" x14ac:dyDescent="0.3">
      <c r="A8">
        <f>' eau t '!C12</f>
        <v>73.229972419339148</v>
      </c>
      <c r="B8">
        <v>70.636092400903777</v>
      </c>
      <c r="E8" t="s">
        <v>126</v>
      </c>
      <c r="F8">
        <v>14.562007489999999</v>
      </c>
      <c r="G8">
        <v>19.59762804</v>
      </c>
    </row>
    <row r="9" spans="1:7" x14ac:dyDescent="0.3">
      <c r="A9">
        <f>' eau t '!C13</f>
        <v>60.68115702049267</v>
      </c>
      <c r="B9">
        <v>58.813343183254617</v>
      </c>
      <c r="E9" t="s">
        <v>127</v>
      </c>
      <c r="F9">
        <v>212.05206219999999</v>
      </c>
      <c r="G9">
        <v>384.067025</v>
      </c>
    </row>
    <row r="10" spans="1:7" x14ac:dyDescent="0.3">
      <c r="A10">
        <f>' eau t '!C14</f>
        <v>63.497562657926082</v>
      </c>
      <c r="B10">
        <v>73.8026674285437</v>
      </c>
      <c r="E10" t="s">
        <v>128</v>
      </c>
      <c r="F10">
        <v>1948.9333730000001</v>
      </c>
      <c r="G10">
        <v>1084.7806410000001</v>
      </c>
    </row>
    <row r="11" spans="1:7" x14ac:dyDescent="0.3">
      <c r="A11">
        <f>' eau t '!C15</f>
        <v>43.073727874322756</v>
      </c>
      <c r="B11">
        <v>73.881233630139462</v>
      </c>
      <c r="E11" t="s">
        <v>129</v>
      </c>
      <c r="F11">
        <v>31</v>
      </c>
      <c r="G11">
        <v>18</v>
      </c>
    </row>
    <row r="12" spans="1:7" x14ac:dyDescent="0.3">
      <c r="A12">
        <f>' eau t '!C16</f>
        <v>47.11703880853797</v>
      </c>
      <c r="B12">
        <v>65.055831098368898</v>
      </c>
    </row>
    <row r="13" spans="1:7" x14ac:dyDescent="0.3">
      <c r="A13">
        <f>' eau t '!C17</f>
        <v>57.056684083559112</v>
      </c>
      <c r="B13">
        <v>49.612394785268002</v>
      </c>
      <c r="E13" t="s">
        <v>130</v>
      </c>
      <c r="F13">
        <v>61.9125309</v>
      </c>
    </row>
    <row r="14" spans="1:7" x14ac:dyDescent="0.3">
      <c r="A14">
        <f>' eau t '!C18</f>
        <v>53.650486730004395</v>
      </c>
      <c r="B14">
        <v>97.174620694416049</v>
      </c>
      <c r="E14" t="s">
        <v>131</v>
      </c>
      <c r="F14">
        <v>49</v>
      </c>
    </row>
    <row r="15" spans="1:7" x14ac:dyDescent="0.3">
      <c r="A15">
        <f>' eau t '!C19</f>
        <v>44.681166943259527</v>
      </c>
      <c r="B15">
        <v>76.607517830480248</v>
      </c>
    </row>
    <row r="16" spans="1:7" x14ac:dyDescent="0.3">
      <c r="A16">
        <f>' eau t '!C20</f>
        <v>47.976563853179343</v>
      </c>
      <c r="B16">
        <v>54.731947852859612</v>
      </c>
      <c r="E16" t="s">
        <v>132</v>
      </c>
    </row>
    <row r="17" spans="1:9" x14ac:dyDescent="0.3">
      <c r="A17">
        <f>' eau t '!C21</f>
        <v>35.8065973144029</v>
      </c>
      <c r="B17">
        <v>66.088256498982659</v>
      </c>
      <c r="E17" t="s">
        <v>133</v>
      </c>
      <c r="F17">
        <v>12890.701290000001</v>
      </c>
    </row>
    <row r="18" spans="1:9" x14ac:dyDescent="0.3">
      <c r="A18">
        <f>' eau t '!C22</f>
        <v>83.298268233168343</v>
      </c>
      <c r="B18">
        <v>46.12199784997695</v>
      </c>
      <c r="E18" t="s">
        <v>134</v>
      </c>
      <c r="F18">
        <v>47</v>
      </c>
    </row>
    <row r="19" spans="1:9" x14ac:dyDescent="0.3">
      <c r="A19">
        <f>' eau t '!C23</f>
        <v>58.115525062726995</v>
      </c>
      <c r="B19">
        <v>41.916771434034644</v>
      </c>
      <c r="E19" t="s">
        <v>135</v>
      </c>
      <c r="F19">
        <v>274.27024019999999</v>
      </c>
    </row>
    <row r="20" spans="1:9" x14ac:dyDescent="0.3">
      <c r="A20">
        <f>' eau t '!C24</f>
        <v>59.088776130209752</v>
      </c>
      <c r="B20">
        <v>102.36935523817387</v>
      </c>
      <c r="E20" t="s">
        <v>136</v>
      </c>
      <c r="F20">
        <v>16.561106250000002</v>
      </c>
    </row>
    <row r="21" spans="1:9" x14ac:dyDescent="0.3">
      <c r="A21">
        <f>' eau t '!C25</f>
        <v>65.784438698675174</v>
      </c>
    </row>
    <row r="22" spans="1:9" x14ac:dyDescent="0.3">
      <c r="A22">
        <f>' eau t '!C26</f>
        <v>48.869006401044302</v>
      </c>
      <c r="E22" t="s">
        <v>137</v>
      </c>
      <c r="F22" t="s">
        <v>138</v>
      </c>
    </row>
    <row r="23" spans="1:9" x14ac:dyDescent="0.3">
      <c r="A23">
        <f>' eau t '!C27</f>
        <v>50.745439096863464</v>
      </c>
    </row>
    <row r="24" spans="1:9" x14ac:dyDescent="0.3">
      <c r="A24">
        <f>' eau t '!C28</f>
        <v>71.561322702430289</v>
      </c>
      <c r="F24" t="s">
        <v>118</v>
      </c>
      <c r="H24" t="s">
        <v>119</v>
      </c>
    </row>
    <row r="25" spans="1:9" x14ac:dyDescent="0.3">
      <c r="A25">
        <f>' eau t '!C29</f>
        <v>65.980080754003509</v>
      </c>
      <c r="E25" t="s">
        <v>118</v>
      </c>
      <c r="H25">
        <v>-0.53044676449999995</v>
      </c>
      <c r="I25" t="s">
        <v>139</v>
      </c>
    </row>
    <row r="26" spans="1:9" x14ac:dyDescent="0.3">
      <c r="A26">
        <f>' eau t '!C30</f>
        <v>97.624089980774556</v>
      </c>
      <c r="E26" t="s">
        <v>119</v>
      </c>
      <c r="F26">
        <v>0.59830000000000005</v>
      </c>
    </row>
    <row r="27" spans="1:9" x14ac:dyDescent="0.3">
      <c r="A27">
        <f>' eau t '!C31</f>
        <v>65.226615830376957</v>
      </c>
    </row>
    <row r="28" spans="1:9" x14ac:dyDescent="0.3">
      <c r="A28">
        <f>' eau t '!C32</f>
        <v>64.046370471117513</v>
      </c>
    </row>
    <row r="29" spans="1:9" x14ac:dyDescent="0.3">
      <c r="A29">
        <f>' eau t '!C33</f>
        <v>63.596125200320003</v>
      </c>
    </row>
    <row r="30" spans="1:9" x14ac:dyDescent="0.3">
      <c r="A30">
        <f>' eau t '!C34</f>
        <v>84.186996281793355</v>
      </c>
    </row>
    <row r="31" spans="1:9" x14ac:dyDescent="0.3">
      <c r="A31">
        <f>' eau t '!C35</f>
        <v>78.317459823394131</v>
      </c>
    </row>
    <row r="32" spans="1:9" x14ac:dyDescent="0.3">
      <c r="A32">
        <f>' eau t '!C36</f>
        <v>58.653789455982981</v>
      </c>
    </row>
    <row r="35" spans="1:8" x14ac:dyDescent="0.3">
      <c r="A35" t="s">
        <v>118</v>
      </c>
      <c r="B35" t="s">
        <v>120</v>
      </c>
      <c r="F35" t="s">
        <v>123</v>
      </c>
    </row>
    <row r="36" spans="1:8" x14ac:dyDescent="0.3">
      <c r="A36">
        <f t="shared" ref="A36:A66" si="0">A2</f>
        <v>74.641949155953228</v>
      </c>
      <c r="B36">
        <f>'dipel t '!C3</f>
        <v>64.158723969398125</v>
      </c>
    </row>
    <row r="37" spans="1:8" x14ac:dyDescent="0.3">
      <c r="A37">
        <f t="shared" si="0"/>
        <v>41.200760774949167</v>
      </c>
      <c r="B37">
        <f>'dipel t '!C4</f>
        <v>77.617767535916585</v>
      </c>
      <c r="G37" t="s">
        <v>118</v>
      </c>
      <c r="H37" t="s">
        <v>120</v>
      </c>
    </row>
    <row r="38" spans="1:8" x14ac:dyDescent="0.3">
      <c r="A38">
        <f t="shared" si="0"/>
        <v>63.900629110328808</v>
      </c>
      <c r="B38">
        <f>'dipel t '!C5</f>
        <v>100.01923147556316</v>
      </c>
      <c r="F38" t="s">
        <v>124</v>
      </c>
      <c r="G38">
        <v>62.868818480000002</v>
      </c>
      <c r="H38">
        <v>52.31456979</v>
      </c>
    </row>
    <row r="39" spans="1:8" x14ac:dyDescent="0.3">
      <c r="A39">
        <f t="shared" si="0"/>
        <v>69.918887535563044</v>
      </c>
      <c r="B39">
        <f>'dipel t '!C6</f>
        <v>91.805312821771579</v>
      </c>
      <c r="F39" t="s">
        <v>125</v>
      </c>
      <c r="G39">
        <v>2.615413754</v>
      </c>
      <c r="H39">
        <v>3.689065533</v>
      </c>
    </row>
    <row r="40" spans="1:8" x14ac:dyDescent="0.3">
      <c r="A40">
        <f t="shared" si="0"/>
        <v>68.030536050350491</v>
      </c>
      <c r="B40">
        <f>'dipel t '!C7</f>
        <v>68.973058261279917</v>
      </c>
      <c r="F40" t="s">
        <v>126</v>
      </c>
      <c r="G40">
        <v>14.562007489999999</v>
      </c>
      <c r="H40">
        <v>21.510763659999999</v>
      </c>
    </row>
    <row r="41" spans="1:8" x14ac:dyDescent="0.3">
      <c r="A41">
        <f t="shared" si="0"/>
        <v>89.375348358749164</v>
      </c>
      <c r="B41">
        <f>'dipel t '!C8</f>
        <v>26.41905174896273</v>
      </c>
      <c r="F41" t="s">
        <v>127</v>
      </c>
      <c r="G41">
        <v>212.05206219999999</v>
      </c>
      <c r="H41">
        <v>462.71295320000002</v>
      </c>
    </row>
    <row r="42" spans="1:8" x14ac:dyDescent="0.3">
      <c r="A42">
        <f t="shared" si="0"/>
        <v>73.229972419339148</v>
      </c>
      <c r="B42">
        <f>'dipel t '!C9</f>
        <v>61.960134729004416</v>
      </c>
      <c r="F42" t="s">
        <v>128</v>
      </c>
      <c r="G42">
        <v>1948.9333730000001</v>
      </c>
      <c r="H42">
        <v>1778.695373</v>
      </c>
    </row>
    <row r="43" spans="1:8" x14ac:dyDescent="0.3">
      <c r="A43">
        <f t="shared" si="0"/>
        <v>60.68115702049267</v>
      </c>
      <c r="B43">
        <f>'dipel t '!C10</f>
        <v>36.983074578512557</v>
      </c>
      <c r="F43" t="s">
        <v>129</v>
      </c>
      <c r="G43">
        <v>31</v>
      </c>
      <c r="H43">
        <v>34</v>
      </c>
    </row>
    <row r="44" spans="1:8" x14ac:dyDescent="0.3">
      <c r="A44">
        <f t="shared" si="0"/>
        <v>63.497562657926082</v>
      </c>
      <c r="B44">
        <f>'dipel t '!C11</f>
        <v>78.363452864816793</v>
      </c>
    </row>
    <row r="45" spans="1:8" x14ac:dyDescent="0.3">
      <c r="A45">
        <f t="shared" si="0"/>
        <v>43.073727874322756</v>
      </c>
      <c r="B45">
        <f>'dipel t '!C12</f>
        <v>47.499376924095849</v>
      </c>
      <c r="F45" t="s">
        <v>130</v>
      </c>
      <c r="G45">
        <v>57.348134549999997</v>
      </c>
    </row>
    <row r="46" spans="1:8" x14ac:dyDescent="0.3">
      <c r="A46">
        <f t="shared" si="0"/>
        <v>47.11703880853797</v>
      </c>
      <c r="B46">
        <f>'dipel t '!C13</f>
        <v>34.96424130909503</v>
      </c>
      <c r="F46" t="s">
        <v>131</v>
      </c>
      <c r="G46">
        <v>65</v>
      </c>
    </row>
    <row r="47" spans="1:8" x14ac:dyDescent="0.3">
      <c r="A47">
        <f t="shared" si="0"/>
        <v>57.056684083559112</v>
      </c>
      <c r="B47">
        <f>'dipel t '!C14</f>
        <v>84.265061040565072</v>
      </c>
    </row>
    <row r="48" spans="1:8" x14ac:dyDescent="0.3">
      <c r="A48">
        <f t="shared" si="0"/>
        <v>53.650486730004395</v>
      </c>
      <c r="B48">
        <f>'dipel t '!C15</f>
        <v>74.447250639172594</v>
      </c>
      <c r="F48" t="s">
        <v>132</v>
      </c>
    </row>
    <row r="49" spans="1:10" x14ac:dyDescent="0.3">
      <c r="A49">
        <f t="shared" si="0"/>
        <v>44.681166943259527</v>
      </c>
      <c r="B49">
        <f>'dipel t '!C16</f>
        <v>80.163837347699285</v>
      </c>
      <c r="F49" t="s">
        <v>133</v>
      </c>
      <c r="G49">
        <v>21631.089319999999</v>
      </c>
    </row>
    <row r="50" spans="1:10" x14ac:dyDescent="0.3">
      <c r="A50">
        <f t="shared" si="0"/>
        <v>47.976563853179343</v>
      </c>
      <c r="B50">
        <f>'dipel t '!C17</f>
        <v>50.699851240298983</v>
      </c>
      <c r="F50" t="s">
        <v>134</v>
      </c>
      <c r="G50">
        <v>63</v>
      </c>
    </row>
    <row r="51" spans="1:10" x14ac:dyDescent="0.3">
      <c r="A51">
        <f t="shared" si="0"/>
        <v>35.8065973144029</v>
      </c>
      <c r="B51">
        <f>'dipel t '!C18</f>
        <v>45.064126251656113</v>
      </c>
      <c r="F51" t="s">
        <v>135</v>
      </c>
      <c r="G51">
        <v>343.35062420000003</v>
      </c>
    </row>
    <row r="52" spans="1:10" x14ac:dyDescent="0.3">
      <c r="A52">
        <f t="shared" si="0"/>
        <v>83.298268233168343</v>
      </c>
      <c r="B52">
        <f>'dipel t '!C19</f>
        <v>45.434016628649644</v>
      </c>
      <c r="F52" t="s">
        <v>136</v>
      </c>
      <c r="G52">
        <v>18.529722719999999</v>
      </c>
    </row>
    <row r="53" spans="1:10" x14ac:dyDescent="0.3">
      <c r="A53">
        <f t="shared" si="0"/>
        <v>58.115525062726995</v>
      </c>
      <c r="B53">
        <f>'dipel t '!C20</f>
        <v>67.852220356593875</v>
      </c>
    </row>
    <row r="54" spans="1:10" x14ac:dyDescent="0.3">
      <c r="A54">
        <f t="shared" si="0"/>
        <v>59.088776130209752</v>
      </c>
      <c r="B54">
        <f>'dipel t '!C21</f>
        <v>42.191414267890039</v>
      </c>
      <c r="F54" t="s">
        <v>137</v>
      </c>
      <c r="G54" t="s">
        <v>138</v>
      </c>
    </row>
    <row r="55" spans="1:10" x14ac:dyDescent="0.3">
      <c r="A55">
        <f t="shared" si="0"/>
        <v>65.784438698675174</v>
      </c>
      <c r="B55">
        <f>'dipel t '!C22</f>
        <v>68.87601147043128</v>
      </c>
    </row>
    <row r="56" spans="1:10" x14ac:dyDescent="0.3">
      <c r="A56">
        <f t="shared" si="0"/>
        <v>48.869006401044302</v>
      </c>
      <c r="B56">
        <f>'dipel t '!C23</f>
        <v>55.266700797476759</v>
      </c>
      <c r="G56" t="s">
        <v>118</v>
      </c>
      <c r="I56" t="s">
        <v>120</v>
      </c>
    </row>
    <row r="57" spans="1:10" x14ac:dyDescent="0.3">
      <c r="A57">
        <f t="shared" si="0"/>
        <v>50.745439096863464</v>
      </c>
      <c r="B57">
        <f>'dipel t '!C24</f>
        <v>52.352865655957494</v>
      </c>
      <c r="F57" t="s">
        <v>118</v>
      </c>
      <c r="I57">
        <v>-2.2936229730000002</v>
      </c>
      <c r="J57" t="s">
        <v>140</v>
      </c>
    </row>
    <row r="58" spans="1:10" x14ac:dyDescent="0.3">
      <c r="A58">
        <f t="shared" si="0"/>
        <v>71.561322702430289</v>
      </c>
      <c r="B58">
        <f>'dipel t '!C25</f>
        <v>23.84360989160534</v>
      </c>
      <c r="F58" t="s">
        <v>120</v>
      </c>
      <c r="G58">
        <v>2.5159999999999998E-2</v>
      </c>
    </row>
    <row r="59" spans="1:10" x14ac:dyDescent="0.3">
      <c r="A59">
        <f t="shared" si="0"/>
        <v>65.980080754003509</v>
      </c>
      <c r="B59">
        <f>'dipel t '!C26</f>
        <v>47.98461248370382</v>
      </c>
    </row>
    <row r="60" spans="1:10" x14ac:dyDescent="0.3">
      <c r="A60">
        <f t="shared" si="0"/>
        <v>97.624089980774556</v>
      </c>
      <c r="B60">
        <f>'dipel t '!C27</f>
        <v>38.468362897071643</v>
      </c>
    </row>
    <row r="61" spans="1:10" x14ac:dyDescent="0.3">
      <c r="A61">
        <f t="shared" si="0"/>
        <v>65.226615830376957</v>
      </c>
      <c r="B61">
        <f>'dipel t '!C28</f>
        <v>12.345182295414936</v>
      </c>
    </row>
    <row r="62" spans="1:10" x14ac:dyDescent="0.3">
      <c r="A62">
        <f t="shared" si="0"/>
        <v>64.046370471117513</v>
      </c>
      <c r="B62">
        <f>'dipel t '!C29</f>
        <v>54.490617169811834</v>
      </c>
    </row>
    <row r="63" spans="1:10" x14ac:dyDescent="0.3">
      <c r="A63">
        <f t="shared" si="0"/>
        <v>63.596125200320003</v>
      </c>
      <c r="B63">
        <f>'dipel t '!C30</f>
        <v>35.138252626233005</v>
      </c>
      <c r="E63" t="s">
        <v>154</v>
      </c>
      <c r="F63">
        <f>_xlfn.T.TEST(A36:A66,B36:B73,1,2)</f>
        <v>4.1217952821317079E-3</v>
      </c>
    </row>
    <row r="64" spans="1:10" x14ac:dyDescent="0.3">
      <c r="A64">
        <f t="shared" si="0"/>
        <v>84.186996281793355</v>
      </c>
      <c r="B64">
        <f>'dipel t '!C31</f>
        <v>41.050507650771813</v>
      </c>
    </row>
    <row r="65" spans="1:5" x14ac:dyDescent="0.3">
      <c r="A65">
        <f t="shared" si="0"/>
        <v>78.317459823394131</v>
      </c>
      <c r="B65">
        <f>'dipel t '!C32</f>
        <v>44.27616264439213</v>
      </c>
    </row>
    <row r="66" spans="1:5" x14ac:dyDescent="0.3">
      <c r="A66">
        <f t="shared" si="0"/>
        <v>58.653789455982981</v>
      </c>
      <c r="B66">
        <f>'dipel t '!C33</f>
        <v>17.969096209266418</v>
      </c>
    </row>
    <row r="67" spans="1:5" x14ac:dyDescent="0.3">
      <c r="B67">
        <f>'dipel t '!C34</f>
        <v>42.254415836269843</v>
      </c>
    </row>
    <row r="68" spans="1:5" x14ac:dyDescent="0.3">
      <c r="B68">
        <f>'dipel t '!C35</f>
        <v>42.81851886292381</v>
      </c>
    </row>
    <row r="69" spans="1:5" x14ac:dyDescent="0.3">
      <c r="B69">
        <f>'dipel t '!C36</f>
        <v>22.679252176551341</v>
      </c>
    </row>
    <row r="70" spans="1:5" x14ac:dyDescent="0.3">
      <c r="B70">
        <v>61.251276068251421</v>
      </c>
    </row>
    <row r="71" spans="1:5" x14ac:dyDescent="0.3">
      <c r="B71">
        <v>40.378403322565759</v>
      </c>
    </row>
    <row r="72" spans="1:5" x14ac:dyDescent="0.3">
      <c r="B72">
        <v>16.236694930543027</v>
      </c>
    </row>
    <row r="73" spans="1:5" x14ac:dyDescent="0.3">
      <c r="B73">
        <v>13.785497656465399</v>
      </c>
    </row>
    <row r="80" spans="1:5" x14ac:dyDescent="0.3">
      <c r="A80" t="s">
        <v>118</v>
      </c>
      <c r="B80" t="s">
        <v>122</v>
      </c>
      <c r="E80" t="s">
        <v>123</v>
      </c>
    </row>
    <row r="81" spans="1:7" x14ac:dyDescent="0.3">
      <c r="A81">
        <f t="shared" ref="A81:A111" si="1">A36</f>
        <v>74.641949155953228</v>
      </c>
      <c r="B81" s="10">
        <v>61.382330073249577</v>
      </c>
    </row>
    <row r="82" spans="1:7" x14ac:dyDescent="0.3">
      <c r="A82">
        <f t="shared" si="1"/>
        <v>41.200760774949167</v>
      </c>
      <c r="B82" s="10">
        <v>39.755875732077534</v>
      </c>
      <c r="F82" t="s">
        <v>118</v>
      </c>
      <c r="G82" t="s">
        <v>122</v>
      </c>
    </row>
    <row r="83" spans="1:7" x14ac:dyDescent="0.3">
      <c r="A83">
        <f t="shared" si="1"/>
        <v>63.900629110328808</v>
      </c>
      <c r="B83" s="10">
        <v>49.417573638778364</v>
      </c>
      <c r="E83" t="s">
        <v>124</v>
      </c>
      <c r="F83">
        <v>62.868818480000002</v>
      </c>
      <c r="G83">
        <v>41.154204881821506</v>
      </c>
    </row>
    <row r="84" spans="1:7" x14ac:dyDescent="0.3">
      <c r="A84">
        <f t="shared" si="1"/>
        <v>69.918887535563044</v>
      </c>
      <c r="B84" s="10">
        <v>35.314625447288698</v>
      </c>
      <c r="E84" t="s">
        <v>125</v>
      </c>
      <c r="F84">
        <v>2.615413754</v>
      </c>
      <c r="G84">
        <v>2.8786530309999998</v>
      </c>
    </row>
    <row r="85" spans="1:7" x14ac:dyDescent="0.3">
      <c r="A85">
        <f t="shared" si="1"/>
        <v>68.030536050350491</v>
      </c>
      <c r="B85" s="10">
        <v>27.450976498401332</v>
      </c>
      <c r="E85" t="s">
        <v>126</v>
      </c>
      <c r="F85">
        <v>14.562007489999999</v>
      </c>
      <c r="G85">
        <v>16.536602680000001</v>
      </c>
    </row>
    <row r="86" spans="1:7" x14ac:dyDescent="0.3">
      <c r="A86">
        <f t="shared" si="1"/>
        <v>89.375348358749164</v>
      </c>
      <c r="B86" s="10">
        <v>36.758960277746311</v>
      </c>
      <c r="E86" t="s">
        <v>127</v>
      </c>
      <c r="F86">
        <v>212.05206219999999</v>
      </c>
      <c r="G86">
        <v>273.459228</v>
      </c>
    </row>
    <row r="87" spans="1:7" x14ac:dyDescent="0.3">
      <c r="A87">
        <f t="shared" si="1"/>
        <v>73.229972419339148</v>
      </c>
      <c r="B87" s="10">
        <v>44.776018735193098</v>
      </c>
      <c r="E87" t="s">
        <v>128</v>
      </c>
      <c r="F87">
        <v>1948.9333730000001</v>
      </c>
      <c r="G87">
        <v>1477.335194</v>
      </c>
    </row>
    <row r="88" spans="1:7" x14ac:dyDescent="0.3">
      <c r="A88">
        <f t="shared" si="1"/>
        <v>60.68115702049267</v>
      </c>
      <c r="B88" s="10">
        <v>29.206271100435632</v>
      </c>
      <c r="E88" t="s">
        <v>129</v>
      </c>
      <c r="F88">
        <v>31</v>
      </c>
      <c r="G88">
        <v>33</v>
      </c>
    </row>
    <row r="89" spans="1:7" x14ac:dyDescent="0.3">
      <c r="A89">
        <f t="shared" si="1"/>
        <v>63.497562657926082</v>
      </c>
      <c r="B89" s="10">
        <v>51.127842198475108</v>
      </c>
    </row>
    <row r="90" spans="1:7" x14ac:dyDescent="0.3">
      <c r="A90">
        <f t="shared" si="1"/>
        <v>43.073727874322756</v>
      </c>
      <c r="B90" s="10">
        <v>39.91155478515504</v>
      </c>
      <c r="E90" t="s">
        <v>130</v>
      </c>
      <c r="F90">
        <v>53.535446360000002</v>
      </c>
    </row>
    <row r="91" spans="1:7" x14ac:dyDescent="0.3">
      <c r="A91">
        <f t="shared" si="1"/>
        <v>47.11703880853797</v>
      </c>
      <c r="B91" s="10">
        <v>30.205095916466259</v>
      </c>
      <c r="E91" t="s">
        <v>131</v>
      </c>
      <c r="F91">
        <v>64</v>
      </c>
    </row>
    <row r="92" spans="1:7" x14ac:dyDescent="0.3">
      <c r="A92">
        <f t="shared" si="1"/>
        <v>57.056684083559112</v>
      </c>
      <c r="B92" s="10">
        <v>41.064148902025934</v>
      </c>
    </row>
    <row r="93" spans="1:7" x14ac:dyDescent="0.3">
      <c r="A93">
        <f t="shared" si="1"/>
        <v>53.650486730004395</v>
      </c>
      <c r="B93" s="10">
        <v>16.998628635634823</v>
      </c>
      <c r="E93" t="s">
        <v>132</v>
      </c>
    </row>
    <row r="94" spans="1:7" x14ac:dyDescent="0.3">
      <c r="A94">
        <f t="shared" si="1"/>
        <v>44.681166943259527</v>
      </c>
      <c r="B94" s="10">
        <v>41.60002914523254</v>
      </c>
      <c r="E94" t="s">
        <v>133</v>
      </c>
      <c r="F94">
        <v>15112.257159999999</v>
      </c>
    </row>
    <row r="95" spans="1:7" x14ac:dyDescent="0.3">
      <c r="A95">
        <f t="shared" si="1"/>
        <v>47.976563853179343</v>
      </c>
      <c r="B95" s="10">
        <v>42.99901959119461</v>
      </c>
      <c r="E95" t="s">
        <v>134</v>
      </c>
      <c r="F95">
        <v>62</v>
      </c>
    </row>
    <row r="96" spans="1:7" x14ac:dyDescent="0.3">
      <c r="A96">
        <f t="shared" si="1"/>
        <v>35.8065973144029</v>
      </c>
      <c r="B96" s="10">
        <v>56.880870637382181</v>
      </c>
      <c r="E96" t="s">
        <v>135</v>
      </c>
      <c r="F96">
        <v>243.74608330000001</v>
      </c>
    </row>
    <row r="97" spans="1:9" x14ac:dyDescent="0.3">
      <c r="A97">
        <f t="shared" si="1"/>
        <v>83.298268233168343</v>
      </c>
      <c r="B97" s="10">
        <v>41.485468306077429</v>
      </c>
      <c r="E97" t="s">
        <v>136</v>
      </c>
      <c r="F97">
        <v>15.612369559999999</v>
      </c>
    </row>
    <row r="98" spans="1:9" x14ac:dyDescent="0.3">
      <c r="A98">
        <f t="shared" si="1"/>
        <v>58.115525062726995</v>
      </c>
      <c r="B98" s="10">
        <v>61.224887575800189</v>
      </c>
    </row>
    <row r="99" spans="1:9" x14ac:dyDescent="0.3">
      <c r="A99">
        <f t="shared" si="1"/>
        <v>59.088776130209752</v>
      </c>
      <c r="B99" s="10">
        <v>50.196339168276523</v>
      </c>
      <c r="E99" t="s">
        <v>137</v>
      </c>
      <c r="F99" t="s">
        <v>138</v>
      </c>
    </row>
    <row r="100" spans="1:9" x14ac:dyDescent="0.3">
      <c r="A100">
        <f t="shared" si="1"/>
        <v>65.784438698675174</v>
      </c>
      <c r="B100" s="10">
        <v>69.687241509265618</v>
      </c>
    </row>
    <row r="101" spans="1:9" x14ac:dyDescent="0.3">
      <c r="A101">
        <f t="shared" si="1"/>
        <v>48.869006401044302</v>
      </c>
      <c r="B101" s="10">
        <v>40.512581641160253</v>
      </c>
      <c r="F101" t="s">
        <v>118</v>
      </c>
      <c r="H101" t="s">
        <v>121</v>
      </c>
    </row>
    <row r="102" spans="1:9" x14ac:dyDescent="0.3">
      <c r="A102">
        <f t="shared" si="1"/>
        <v>50.745439096863464</v>
      </c>
      <c r="B102" s="10">
        <v>46.938284542133935</v>
      </c>
      <c r="E102" t="s">
        <v>118</v>
      </c>
      <c r="H102">
        <v>-4.6353616390000001</v>
      </c>
      <c r="I102" t="s">
        <v>141</v>
      </c>
    </row>
    <row r="103" spans="1:9" x14ac:dyDescent="0.3">
      <c r="A103">
        <f t="shared" si="1"/>
        <v>71.561322702430289</v>
      </c>
      <c r="B103" s="10">
        <v>25.586624540848025</v>
      </c>
      <c r="E103" t="s">
        <v>121</v>
      </c>
      <c r="F103" s="9">
        <v>2.0210000000000001E-5</v>
      </c>
    </row>
    <row r="104" spans="1:9" x14ac:dyDescent="0.3">
      <c r="A104">
        <f t="shared" si="1"/>
        <v>65.980080754003509</v>
      </c>
      <c r="B104" s="10">
        <v>38.842829728395046</v>
      </c>
    </row>
    <row r="105" spans="1:9" x14ac:dyDescent="0.3">
      <c r="A105">
        <f t="shared" si="1"/>
        <v>97.624089980774556</v>
      </c>
      <c r="B105" s="10">
        <v>53.930869389209313</v>
      </c>
    </row>
    <row r="106" spans="1:9" x14ac:dyDescent="0.3">
      <c r="A106">
        <f t="shared" si="1"/>
        <v>65.226615830376957</v>
      </c>
      <c r="B106" s="10">
        <v>51.278344104703869</v>
      </c>
    </row>
    <row r="107" spans="1:9" x14ac:dyDescent="0.3">
      <c r="A107">
        <f t="shared" si="1"/>
        <v>64.046370471117513</v>
      </c>
      <c r="B107" s="10">
        <v>23.431311067671412</v>
      </c>
    </row>
    <row r="108" spans="1:9" x14ac:dyDescent="0.3">
      <c r="A108">
        <f t="shared" si="1"/>
        <v>63.596125200320003</v>
      </c>
      <c r="B108" s="13">
        <v>22.986048003421178</v>
      </c>
    </row>
    <row r="109" spans="1:9" x14ac:dyDescent="0.3">
      <c r="A109">
        <f t="shared" si="1"/>
        <v>84.186996281793355</v>
      </c>
      <c r="B109">
        <v>16.372230584383004</v>
      </c>
    </row>
    <row r="110" spans="1:9" x14ac:dyDescent="0.3">
      <c r="A110">
        <f t="shared" si="1"/>
        <v>78.317459823394131</v>
      </c>
      <c r="B110">
        <v>19.594862968356946</v>
      </c>
    </row>
    <row r="111" spans="1:9" x14ac:dyDescent="0.3">
      <c r="A111">
        <f t="shared" si="1"/>
        <v>58.653789455982981</v>
      </c>
      <c r="B111">
        <v>46.558921117414108</v>
      </c>
    </row>
    <row r="112" spans="1:9" x14ac:dyDescent="0.3">
      <c r="B112">
        <v>41.471330688784711</v>
      </c>
    </row>
    <row r="113" spans="2:2" x14ac:dyDescent="0.3">
      <c r="B113">
        <v>63.140764849471118</v>
      </c>
    </row>
    <row r="114" spans="2:2" x14ac:dyDescent="0.3">
      <c r="B114" s="14">
        <f>AVERAGE(B81:B113)</f>
        <v>41.154204881821506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78" workbookViewId="0">
      <selection activeCell="G79" sqref="G79"/>
    </sheetView>
  </sheetViews>
  <sheetFormatPr baseColWidth="10" defaultColWidth="8.88671875" defaultRowHeight="14.4" x14ac:dyDescent="0.3"/>
  <sheetData>
    <row r="1" spans="1:8" x14ac:dyDescent="0.3">
      <c r="A1" t="s">
        <v>118</v>
      </c>
      <c r="B1" t="s">
        <v>119</v>
      </c>
    </row>
    <row r="2" spans="1:8" x14ac:dyDescent="0.3">
      <c r="A2">
        <f>' eau t '!J6</f>
        <v>0</v>
      </c>
      <c r="B2">
        <v>0</v>
      </c>
    </row>
    <row r="3" spans="1:8" x14ac:dyDescent="0.3">
      <c r="A3">
        <f>' eau t '!J7</f>
        <v>0</v>
      </c>
      <c r="B3">
        <v>1.8028847237310532</v>
      </c>
    </row>
    <row r="4" spans="1:8" x14ac:dyDescent="0.3">
      <c r="A4">
        <f>' eau t '!J8</f>
        <v>0</v>
      </c>
      <c r="B4">
        <v>1.2366380485950526</v>
      </c>
      <c r="F4" t="s">
        <v>123</v>
      </c>
    </row>
    <row r="5" spans="1:8" x14ac:dyDescent="0.3">
      <c r="A5">
        <f>' eau t '!J9</f>
        <v>0</v>
      </c>
      <c r="B5">
        <v>10.398568251721445</v>
      </c>
    </row>
    <row r="6" spans="1:8" x14ac:dyDescent="0.3">
      <c r="A6">
        <f>' eau t '!J10</f>
        <v>0</v>
      </c>
      <c r="B6">
        <v>14.615275908864986</v>
      </c>
      <c r="G6" t="s">
        <v>118</v>
      </c>
      <c r="H6" t="s">
        <v>119</v>
      </c>
    </row>
    <row r="7" spans="1:8" x14ac:dyDescent="0.3">
      <c r="A7">
        <f>' eau t '!J11</f>
        <v>0</v>
      </c>
      <c r="B7">
        <v>9.6682692930842471</v>
      </c>
      <c r="F7" t="s">
        <v>124</v>
      </c>
      <c r="G7">
        <v>1.8392692679999999E-2</v>
      </c>
      <c r="H7">
        <v>2.5962355559999999</v>
      </c>
    </row>
    <row r="8" spans="1:8" x14ac:dyDescent="0.3">
      <c r="A8">
        <f>' eau t '!J12</f>
        <v>0</v>
      </c>
      <c r="B8">
        <v>2.6161515704038436</v>
      </c>
      <c r="F8" t="s">
        <v>125</v>
      </c>
      <c r="G8">
        <v>1.8392692679999999E-2</v>
      </c>
      <c r="H8">
        <v>1.03718837</v>
      </c>
    </row>
    <row r="9" spans="1:8" x14ac:dyDescent="0.3">
      <c r="A9">
        <f>' eau t '!J13</f>
        <v>0</v>
      </c>
      <c r="B9">
        <v>2.4252925024022525</v>
      </c>
      <c r="F9" t="s">
        <v>126</v>
      </c>
      <c r="G9">
        <v>0.1024061788</v>
      </c>
      <c r="H9">
        <v>4.400417579</v>
      </c>
    </row>
    <row r="10" spans="1:8" x14ac:dyDescent="0.3">
      <c r="A10">
        <f>' eau t '!J14</f>
        <v>0</v>
      </c>
      <c r="B10">
        <v>4.3781243389814053</v>
      </c>
      <c r="F10" t="s">
        <v>127</v>
      </c>
      <c r="G10">
        <v>1.048702546E-2</v>
      </c>
      <c r="H10">
        <v>19.363674870000001</v>
      </c>
    </row>
    <row r="11" spans="1:8" x14ac:dyDescent="0.3">
      <c r="A11">
        <f>' eau t '!J15</f>
        <v>0</v>
      </c>
      <c r="B11">
        <v>5.27723097358139</v>
      </c>
      <c r="F11" t="s">
        <v>128</v>
      </c>
      <c r="G11">
        <v>0.57017347299999999</v>
      </c>
      <c r="H11">
        <v>46.732240009999998</v>
      </c>
    </row>
    <row r="12" spans="1:8" x14ac:dyDescent="0.3">
      <c r="A12">
        <f>' eau t '!J16</f>
        <v>0</v>
      </c>
      <c r="B12">
        <v>1.2274685112899792</v>
      </c>
      <c r="F12" t="s">
        <v>129</v>
      </c>
      <c r="G12">
        <v>31</v>
      </c>
      <c r="H12">
        <v>18</v>
      </c>
    </row>
    <row r="13" spans="1:8" x14ac:dyDescent="0.3">
      <c r="A13">
        <f>' eau t '!J17</f>
        <v>0</v>
      </c>
      <c r="B13">
        <v>2.0113133021054597</v>
      </c>
    </row>
    <row r="14" spans="1:8" x14ac:dyDescent="0.3">
      <c r="A14">
        <f>' eau t '!J18</f>
        <v>0</v>
      </c>
      <c r="B14">
        <v>1.5547939311106569</v>
      </c>
      <c r="F14" t="s">
        <v>130</v>
      </c>
      <c r="G14">
        <v>0.96535537719999998</v>
      </c>
    </row>
    <row r="15" spans="1:8" x14ac:dyDescent="0.3">
      <c r="A15">
        <f>' eau t '!J19</f>
        <v>0</v>
      </c>
      <c r="B15">
        <v>1.2875213080752983</v>
      </c>
      <c r="F15" t="s">
        <v>131</v>
      </c>
      <c r="G15">
        <v>49</v>
      </c>
    </row>
    <row r="16" spans="1:8" x14ac:dyDescent="0.3">
      <c r="A16">
        <f>' eau t '!J20</f>
        <v>0</v>
      </c>
      <c r="B16">
        <v>2.4325310156826494</v>
      </c>
    </row>
    <row r="17" spans="1:10" x14ac:dyDescent="0.3">
      <c r="A17">
        <f>' eau t '!J21</f>
        <v>0</v>
      </c>
      <c r="B17">
        <v>5.1721244216595119</v>
      </c>
      <c r="F17" t="s">
        <v>132</v>
      </c>
    </row>
    <row r="18" spans="1:10" x14ac:dyDescent="0.3">
      <c r="A18">
        <f>' eau t '!J22</f>
        <v>0</v>
      </c>
      <c r="B18">
        <v>0</v>
      </c>
      <c r="F18" t="s">
        <v>133</v>
      </c>
      <c r="G18">
        <v>329.4970836</v>
      </c>
    </row>
    <row r="19" spans="1:10" x14ac:dyDescent="0.3">
      <c r="A19">
        <f>' eau t '!J23</f>
        <v>0</v>
      </c>
      <c r="B19">
        <v>0.65494955365679131</v>
      </c>
      <c r="F19" t="s">
        <v>134</v>
      </c>
      <c r="G19">
        <v>47</v>
      </c>
    </row>
    <row r="20" spans="1:10" x14ac:dyDescent="0.3">
      <c r="A20">
        <f>' eau t '!J24</f>
        <v>0</v>
      </c>
      <c r="B20">
        <v>10.732271113679518</v>
      </c>
      <c r="F20" t="s">
        <v>135</v>
      </c>
      <c r="G20">
        <v>7.0105762460000003</v>
      </c>
    </row>
    <row r="21" spans="1:10" x14ac:dyDescent="0.3">
      <c r="A21">
        <f>' eau t '!J25</f>
        <v>0</v>
      </c>
      <c r="F21" t="s">
        <v>136</v>
      </c>
      <c r="G21">
        <v>2.6477492790000001</v>
      </c>
    </row>
    <row r="22" spans="1:10" x14ac:dyDescent="0.3">
      <c r="A22">
        <f>' eau t '!J26</f>
        <v>0</v>
      </c>
    </row>
    <row r="23" spans="1:10" x14ac:dyDescent="0.3">
      <c r="A23">
        <f>' eau t '!J27</f>
        <v>0.57017347299846588</v>
      </c>
      <c r="F23" t="s">
        <v>137</v>
      </c>
      <c r="G23" t="s">
        <v>138</v>
      </c>
    </row>
    <row r="24" spans="1:10" x14ac:dyDescent="0.3">
      <c r="A24">
        <f>' eau t '!J28</f>
        <v>0</v>
      </c>
    </row>
    <row r="25" spans="1:10" x14ac:dyDescent="0.3">
      <c r="A25">
        <f>' eau t '!J29</f>
        <v>0</v>
      </c>
      <c r="G25" t="s">
        <v>118</v>
      </c>
      <c r="I25" t="s">
        <v>119</v>
      </c>
    </row>
    <row r="26" spans="1:10" x14ac:dyDescent="0.3">
      <c r="A26">
        <f>' eau t '!J30</f>
        <v>0</v>
      </c>
      <c r="F26" t="s">
        <v>118</v>
      </c>
      <c r="I26">
        <v>3.285478592</v>
      </c>
      <c r="J26" t="s">
        <v>142</v>
      </c>
    </row>
    <row r="27" spans="1:10" x14ac:dyDescent="0.3">
      <c r="A27">
        <f>' eau t '!J31</f>
        <v>0</v>
      </c>
      <c r="F27" t="s">
        <v>119</v>
      </c>
      <c r="G27">
        <v>1.9300000000000001E-3</v>
      </c>
    </row>
    <row r="28" spans="1:10" x14ac:dyDescent="0.3">
      <c r="A28">
        <f>' eau t '!J32</f>
        <v>0</v>
      </c>
    </row>
    <row r="29" spans="1:10" x14ac:dyDescent="0.3">
      <c r="A29">
        <f>' eau t '!J33</f>
        <v>0</v>
      </c>
    </row>
    <row r="30" spans="1:10" x14ac:dyDescent="0.3">
      <c r="A30">
        <f>' eau t '!J34</f>
        <v>0</v>
      </c>
    </row>
    <row r="31" spans="1:10" x14ac:dyDescent="0.3">
      <c r="A31">
        <f>' eau t '!J35</f>
        <v>0</v>
      </c>
    </row>
    <row r="32" spans="1:10" x14ac:dyDescent="0.3">
      <c r="A32">
        <f>' eau t '!J36</f>
        <v>0</v>
      </c>
    </row>
    <row r="35" spans="1:7" x14ac:dyDescent="0.3">
      <c r="A35" t="s">
        <v>118</v>
      </c>
      <c r="B35" t="s">
        <v>120</v>
      </c>
      <c r="E35" t="s">
        <v>123</v>
      </c>
    </row>
    <row r="36" spans="1:7" x14ac:dyDescent="0.3">
      <c r="A36">
        <f t="shared" ref="A36:A66" si="0">A2</f>
        <v>0</v>
      </c>
      <c r="B36">
        <f>'dipel t '!N3</f>
        <v>31.424681127868467</v>
      </c>
    </row>
    <row r="37" spans="1:7" x14ac:dyDescent="0.3">
      <c r="A37">
        <f t="shared" si="0"/>
        <v>0</v>
      </c>
      <c r="B37">
        <f>'dipel t '!N4</f>
        <v>33.910675137050937</v>
      </c>
      <c r="F37" t="s">
        <v>118</v>
      </c>
      <c r="G37" t="s">
        <v>120</v>
      </c>
    </row>
    <row r="38" spans="1:7" x14ac:dyDescent="0.3">
      <c r="A38">
        <f t="shared" si="0"/>
        <v>0</v>
      </c>
      <c r="B38">
        <f>'dipel t '!N5</f>
        <v>4.4452991766916963</v>
      </c>
      <c r="E38" t="s">
        <v>124</v>
      </c>
      <c r="F38">
        <v>1.8392692679999999E-2</v>
      </c>
      <c r="G38">
        <v>19.934421889999999</v>
      </c>
    </row>
    <row r="39" spans="1:7" x14ac:dyDescent="0.3">
      <c r="A39">
        <f t="shared" si="0"/>
        <v>0</v>
      </c>
      <c r="B39">
        <f>'dipel t '!N6</f>
        <v>4.8318585695669247</v>
      </c>
      <c r="E39" t="s">
        <v>125</v>
      </c>
      <c r="F39">
        <v>1.8392692679999999E-2</v>
      </c>
      <c r="G39">
        <v>2.383871874</v>
      </c>
    </row>
    <row r="40" spans="1:7" x14ac:dyDescent="0.3">
      <c r="A40">
        <f t="shared" si="0"/>
        <v>0</v>
      </c>
      <c r="B40">
        <f>'dipel t '!N7</f>
        <v>14.994143100278244</v>
      </c>
      <c r="E40" t="s">
        <v>126</v>
      </c>
      <c r="F40">
        <v>0.1024061788</v>
      </c>
      <c r="G40">
        <v>13.900242220000001</v>
      </c>
    </row>
    <row r="41" spans="1:7" x14ac:dyDescent="0.3">
      <c r="A41">
        <f t="shared" si="0"/>
        <v>0</v>
      </c>
      <c r="B41">
        <f>'dipel t '!N8</f>
        <v>42.393362108800659</v>
      </c>
      <c r="E41" t="s">
        <v>127</v>
      </c>
      <c r="F41">
        <v>1.048702546E-2</v>
      </c>
      <c r="G41">
        <v>193.21673379999999</v>
      </c>
    </row>
    <row r="42" spans="1:7" x14ac:dyDescent="0.3">
      <c r="A42">
        <f t="shared" si="0"/>
        <v>0</v>
      </c>
      <c r="B42">
        <f>'dipel t '!N9</f>
        <v>6.617101767175229</v>
      </c>
      <c r="E42" t="s">
        <v>128</v>
      </c>
      <c r="F42">
        <v>0.57017347299999999</v>
      </c>
      <c r="G42">
        <v>677.77034419999995</v>
      </c>
    </row>
    <row r="43" spans="1:7" x14ac:dyDescent="0.3">
      <c r="A43">
        <f t="shared" si="0"/>
        <v>0</v>
      </c>
      <c r="B43">
        <f>'dipel t '!N10</f>
        <v>2.3481317192706386</v>
      </c>
      <c r="E43" t="s">
        <v>129</v>
      </c>
      <c r="F43">
        <v>31</v>
      </c>
      <c r="G43">
        <v>34</v>
      </c>
    </row>
    <row r="44" spans="1:7" x14ac:dyDescent="0.3">
      <c r="A44">
        <f t="shared" si="0"/>
        <v>0</v>
      </c>
      <c r="B44">
        <f>'dipel t '!N11</f>
        <v>20.338606087051687</v>
      </c>
    </row>
    <row r="45" spans="1:7" x14ac:dyDescent="0.3">
      <c r="A45">
        <f t="shared" si="0"/>
        <v>0</v>
      </c>
      <c r="B45">
        <f>'dipel t '!N12</f>
        <v>36.190001465977794</v>
      </c>
      <c r="E45" t="s">
        <v>130</v>
      </c>
      <c r="F45">
        <v>10.43600796</v>
      </c>
    </row>
    <row r="46" spans="1:7" x14ac:dyDescent="0.3">
      <c r="A46">
        <f t="shared" si="0"/>
        <v>0</v>
      </c>
      <c r="B46">
        <f>'dipel t '!N13</f>
        <v>32.708483805282448</v>
      </c>
      <c r="E46" t="s">
        <v>131</v>
      </c>
      <c r="F46">
        <v>65</v>
      </c>
    </row>
    <row r="47" spans="1:7" x14ac:dyDescent="0.3">
      <c r="A47">
        <f t="shared" si="0"/>
        <v>0</v>
      </c>
      <c r="B47">
        <f>'dipel t '!N14</f>
        <v>6.5321752744624089</v>
      </c>
    </row>
    <row r="48" spans="1:7" x14ac:dyDescent="0.3">
      <c r="A48">
        <f t="shared" si="0"/>
        <v>0</v>
      </c>
      <c r="B48">
        <f>'dipel t '!N15</f>
        <v>10.180820600228731</v>
      </c>
      <c r="E48" t="s">
        <v>132</v>
      </c>
    </row>
    <row r="49" spans="1:9" x14ac:dyDescent="0.3">
      <c r="A49">
        <f t="shared" si="0"/>
        <v>0</v>
      </c>
      <c r="B49">
        <f>'dipel t '!N16</f>
        <v>9.3941996891835089</v>
      </c>
      <c r="E49" t="s">
        <v>133</v>
      </c>
      <c r="F49">
        <v>6376.4668279999996</v>
      </c>
    </row>
    <row r="50" spans="1:9" x14ac:dyDescent="0.3">
      <c r="A50">
        <f t="shared" si="0"/>
        <v>0</v>
      </c>
      <c r="B50">
        <f>'dipel t '!N17</f>
        <v>8.8724739670523221</v>
      </c>
      <c r="E50" t="s">
        <v>134</v>
      </c>
      <c r="F50">
        <v>63</v>
      </c>
    </row>
    <row r="51" spans="1:9" x14ac:dyDescent="0.3">
      <c r="A51">
        <f t="shared" si="0"/>
        <v>0</v>
      </c>
      <c r="B51">
        <f>'dipel t '!N18</f>
        <v>15.021375417218703</v>
      </c>
      <c r="E51" t="s">
        <v>135</v>
      </c>
      <c r="F51">
        <v>101.2137592</v>
      </c>
    </row>
    <row r="52" spans="1:9" x14ac:dyDescent="0.3">
      <c r="A52">
        <f t="shared" si="0"/>
        <v>0</v>
      </c>
      <c r="B52">
        <f>'dipel t '!N19</f>
        <v>36.079954381574716</v>
      </c>
      <c r="E52" t="s">
        <v>136</v>
      </c>
      <c r="F52">
        <v>10.06050492</v>
      </c>
    </row>
    <row r="53" spans="1:9" x14ac:dyDescent="0.3">
      <c r="A53">
        <f t="shared" si="0"/>
        <v>0</v>
      </c>
      <c r="B53">
        <f>'dipel t '!N20</f>
        <v>42.234545324002312</v>
      </c>
    </row>
    <row r="54" spans="1:9" x14ac:dyDescent="0.3">
      <c r="A54">
        <f t="shared" si="0"/>
        <v>0</v>
      </c>
      <c r="B54">
        <f>'dipel t '!N21</f>
        <v>4.5436907673112348</v>
      </c>
      <c r="E54" t="s">
        <v>137</v>
      </c>
      <c r="F54" t="s">
        <v>138</v>
      </c>
    </row>
    <row r="55" spans="1:9" x14ac:dyDescent="0.3">
      <c r="A55">
        <f t="shared" si="0"/>
        <v>0</v>
      </c>
      <c r="B55">
        <f>'dipel t '!N22</f>
        <v>8.3849057442264154</v>
      </c>
    </row>
    <row r="56" spans="1:9" x14ac:dyDescent="0.3">
      <c r="A56">
        <f t="shared" si="0"/>
        <v>0</v>
      </c>
      <c r="B56">
        <f>'dipel t '!N23</f>
        <v>16.766302489122165</v>
      </c>
      <c r="F56" t="s">
        <v>118</v>
      </c>
      <c r="H56" t="s">
        <v>120</v>
      </c>
    </row>
    <row r="57" spans="1:9" x14ac:dyDescent="0.3">
      <c r="A57">
        <f t="shared" si="0"/>
        <v>0.57017347299846588</v>
      </c>
      <c r="B57">
        <f>'dipel t '!N24</f>
        <v>13.840412759620946</v>
      </c>
      <c r="E57" t="s">
        <v>118</v>
      </c>
      <c r="H57">
        <v>7.9716202870000004</v>
      </c>
      <c r="I57" t="s">
        <v>141</v>
      </c>
    </row>
    <row r="58" spans="1:9" x14ac:dyDescent="0.3">
      <c r="A58">
        <f t="shared" si="0"/>
        <v>0</v>
      </c>
      <c r="B58">
        <f>'dipel t '!N25</f>
        <v>47.042797894248373</v>
      </c>
      <c r="E58" t="s">
        <v>120</v>
      </c>
      <c r="F58" s="9">
        <v>1.3960000000000001E-6</v>
      </c>
    </row>
    <row r="59" spans="1:9" x14ac:dyDescent="0.3">
      <c r="A59">
        <f t="shared" si="0"/>
        <v>0</v>
      </c>
      <c r="B59">
        <f>'dipel t '!N26</f>
        <v>32.440301397433565</v>
      </c>
    </row>
    <row r="60" spans="1:9" x14ac:dyDescent="0.3">
      <c r="A60">
        <f t="shared" si="0"/>
        <v>0</v>
      </c>
      <c r="B60">
        <f>'dipel t '!N27</f>
        <v>35.262665988982342</v>
      </c>
    </row>
    <row r="61" spans="1:9" x14ac:dyDescent="0.3">
      <c r="A61">
        <f t="shared" si="0"/>
        <v>0</v>
      </c>
      <c r="B61">
        <f>'dipel t '!N28</f>
        <v>27.496087839787815</v>
      </c>
    </row>
    <row r="62" spans="1:9" x14ac:dyDescent="0.3">
      <c r="A62">
        <f t="shared" si="0"/>
        <v>0</v>
      </c>
      <c r="B62">
        <f>'dipel t '!N29</f>
        <v>13.152907592713202</v>
      </c>
    </row>
    <row r="63" spans="1:9" x14ac:dyDescent="0.3">
      <c r="A63">
        <f t="shared" si="0"/>
        <v>0</v>
      </c>
      <c r="B63">
        <f>'dipel t '!N30</f>
        <v>24.011139294592553</v>
      </c>
    </row>
    <row r="64" spans="1:9" x14ac:dyDescent="0.3">
      <c r="A64">
        <f t="shared" si="0"/>
        <v>0</v>
      </c>
      <c r="B64">
        <f>'dipel t '!N31</f>
        <v>39.064192764444144</v>
      </c>
    </row>
    <row r="65" spans="1:7" x14ac:dyDescent="0.3">
      <c r="A65">
        <f t="shared" si="0"/>
        <v>0</v>
      </c>
      <c r="B65">
        <f>'dipel t '!N32</f>
        <v>12.890528364823025</v>
      </c>
    </row>
    <row r="66" spans="1:7" x14ac:dyDescent="0.3">
      <c r="A66">
        <f t="shared" si="0"/>
        <v>0</v>
      </c>
      <c r="B66">
        <f>'dipel t '!N33</f>
        <v>28.750553934826268</v>
      </c>
    </row>
    <row r="67" spans="1:7" x14ac:dyDescent="0.3">
      <c r="B67">
        <f>'dipel t '!N34</f>
        <v>1.1420112388181038</v>
      </c>
    </row>
    <row r="68" spans="1:7" x14ac:dyDescent="0.3">
      <c r="B68">
        <f>'dipel t '!N35</f>
        <v>4.507212511886717</v>
      </c>
    </row>
    <row r="69" spans="1:7" x14ac:dyDescent="0.3">
      <c r="B69">
        <f>'dipel t '!N36</f>
        <v>9.9567448579981495</v>
      </c>
    </row>
    <row r="70" spans="1:7" x14ac:dyDescent="0.3">
      <c r="B70">
        <v>14.000291672743183</v>
      </c>
    </row>
    <row r="71" spans="1:7" x14ac:dyDescent="0.3">
      <c r="B71">
        <v>20.18920166128288</v>
      </c>
    </row>
    <row r="72" spans="1:7" x14ac:dyDescent="0.3">
      <c r="B72">
        <v>49.912802934632268</v>
      </c>
    </row>
    <row r="73" spans="1:7" x14ac:dyDescent="0.3">
      <c r="B73">
        <v>43.01075268817204</v>
      </c>
    </row>
    <row r="76" spans="1:7" x14ac:dyDescent="0.3">
      <c r="A76" t="s">
        <v>118</v>
      </c>
      <c r="B76" t="s">
        <v>122</v>
      </c>
      <c r="E76" t="s">
        <v>123</v>
      </c>
    </row>
    <row r="77" spans="1:7" x14ac:dyDescent="0.3">
      <c r="A77">
        <f t="shared" ref="A77:A107" si="1">A36</f>
        <v>0</v>
      </c>
      <c r="B77">
        <v>13.427384703523346</v>
      </c>
    </row>
    <row r="78" spans="1:7" x14ac:dyDescent="0.3">
      <c r="A78">
        <f t="shared" si="1"/>
        <v>0</v>
      </c>
      <c r="B78">
        <v>3.8651545850630935</v>
      </c>
      <c r="F78" t="s">
        <v>118</v>
      </c>
      <c r="G78" t="s">
        <v>122</v>
      </c>
    </row>
    <row r="79" spans="1:7" x14ac:dyDescent="0.3">
      <c r="A79">
        <f t="shared" si="1"/>
        <v>0</v>
      </c>
      <c r="B79">
        <v>12.2155800005969</v>
      </c>
      <c r="E79" t="s">
        <v>124</v>
      </c>
      <c r="F79">
        <v>1.8392692679999999E-2</v>
      </c>
      <c r="G79">
        <v>19.360280735354369</v>
      </c>
    </row>
    <row r="80" spans="1:7" x14ac:dyDescent="0.3">
      <c r="A80">
        <f t="shared" si="1"/>
        <v>0</v>
      </c>
      <c r="B80">
        <v>38.625371582972015</v>
      </c>
      <c r="E80" t="s">
        <v>125</v>
      </c>
      <c r="F80">
        <v>1.8392692679999999E-2</v>
      </c>
      <c r="G80">
        <v>2.1574196109999999</v>
      </c>
    </row>
    <row r="81" spans="1:7" x14ac:dyDescent="0.3">
      <c r="A81">
        <f t="shared" si="1"/>
        <v>0</v>
      </c>
      <c r="B81">
        <v>29.787229817414211</v>
      </c>
      <c r="E81" t="s">
        <v>126</v>
      </c>
      <c r="F81">
        <v>0.1024061788</v>
      </c>
      <c r="G81">
        <v>12.393432109999999</v>
      </c>
    </row>
    <row r="82" spans="1:7" x14ac:dyDescent="0.3">
      <c r="A82">
        <f t="shared" si="1"/>
        <v>0</v>
      </c>
      <c r="B82">
        <v>10.424182765331045</v>
      </c>
      <c r="E82" t="s">
        <v>127</v>
      </c>
      <c r="F82">
        <v>1.048702546E-2</v>
      </c>
      <c r="G82">
        <v>153.5971595</v>
      </c>
    </row>
    <row r="83" spans="1:7" x14ac:dyDescent="0.3">
      <c r="A83">
        <f t="shared" si="1"/>
        <v>0</v>
      </c>
      <c r="B83">
        <v>8.501775709213879</v>
      </c>
      <c r="E83" t="s">
        <v>128</v>
      </c>
      <c r="F83">
        <v>0.57017347299999999</v>
      </c>
      <c r="G83">
        <v>421.58021430000002</v>
      </c>
    </row>
    <row r="84" spans="1:7" x14ac:dyDescent="0.3">
      <c r="A84">
        <f t="shared" si="1"/>
        <v>0</v>
      </c>
      <c r="B84">
        <v>20.444389770304944</v>
      </c>
      <c r="E84" t="s">
        <v>129</v>
      </c>
      <c r="F84">
        <v>31</v>
      </c>
      <c r="G84">
        <v>33</v>
      </c>
    </row>
    <row r="85" spans="1:7" x14ac:dyDescent="0.3">
      <c r="A85">
        <f t="shared" si="1"/>
        <v>0</v>
      </c>
      <c r="B85">
        <v>3.454583932329399</v>
      </c>
    </row>
    <row r="86" spans="1:7" x14ac:dyDescent="0.3">
      <c r="A86">
        <f t="shared" si="1"/>
        <v>0</v>
      </c>
      <c r="B86">
        <v>19.351056865529717</v>
      </c>
      <c r="E86" t="s">
        <v>130</v>
      </c>
      <c r="F86">
        <v>6.596099809</v>
      </c>
    </row>
    <row r="87" spans="1:7" x14ac:dyDescent="0.3">
      <c r="A87">
        <f t="shared" si="1"/>
        <v>0</v>
      </c>
      <c r="B87">
        <v>32.415224885963788</v>
      </c>
      <c r="E87" t="s">
        <v>131</v>
      </c>
      <c r="F87">
        <v>64</v>
      </c>
    </row>
    <row r="88" spans="1:7" x14ac:dyDescent="0.3">
      <c r="A88">
        <f t="shared" si="1"/>
        <v>0</v>
      </c>
      <c r="B88">
        <v>2.8516770070851343</v>
      </c>
    </row>
    <row r="89" spans="1:7" x14ac:dyDescent="0.3">
      <c r="A89">
        <f t="shared" si="1"/>
        <v>0</v>
      </c>
      <c r="B89">
        <v>27.197805817015716</v>
      </c>
      <c r="E89" t="s">
        <v>132</v>
      </c>
    </row>
    <row r="90" spans="1:7" x14ac:dyDescent="0.3">
      <c r="A90">
        <f t="shared" si="1"/>
        <v>0</v>
      </c>
      <c r="B90">
        <v>16.387890269334033</v>
      </c>
      <c r="E90" t="s">
        <v>133</v>
      </c>
      <c r="F90">
        <v>4915.4237139999996</v>
      </c>
    </row>
    <row r="91" spans="1:7" x14ac:dyDescent="0.3">
      <c r="A91">
        <f t="shared" si="1"/>
        <v>0</v>
      </c>
      <c r="B91">
        <v>7.478090363686019</v>
      </c>
      <c r="E91" t="s">
        <v>134</v>
      </c>
      <c r="F91">
        <v>62</v>
      </c>
    </row>
    <row r="92" spans="1:7" x14ac:dyDescent="0.3">
      <c r="A92">
        <f t="shared" si="1"/>
        <v>0</v>
      </c>
      <c r="B92">
        <v>4.4179316999908496</v>
      </c>
      <c r="E92" t="s">
        <v>135</v>
      </c>
      <c r="F92">
        <v>79.281027640000005</v>
      </c>
    </row>
    <row r="93" spans="1:7" x14ac:dyDescent="0.3">
      <c r="A93">
        <f t="shared" si="1"/>
        <v>0</v>
      </c>
      <c r="B93">
        <v>4.3343026588439111</v>
      </c>
      <c r="E93" t="s">
        <v>136</v>
      </c>
      <c r="F93">
        <v>8.9039894230000005</v>
      </c>
    </row>
    <row r="94" spans="1:7" x14ac:dyDescent="0.3">
      <c r="A94">
        <f t="shared" si="1"/>
        <v>0</v>
      </c>
      <c r="B94">
        <v>8.5249843459974954</v>
      </c>
    </row>
    <row r="95" spans="1:7" x14ac:dyDescent="0.3">
      <c r="A95">
        <f t="shared" si="1"/>
        <v>0</v>
      </c>
      <c r="B95">
        <v>7.6247603799913701</v>
      </c>
      <c r="E95" t="s">
        <v>137</v>
      </c>
      <c r="F95" t="s">
        <v>138</v>
      </c>
    </row>
    <row r="96" spans="1:7" x14ac:dyDescent="0.3">
      <c r="A96">
        <f t="shared" si="1"/>
        <v>0</v>
      </c>
      <c r="B96">
        <v>8.6033631492920524</v>
      </c>
    </row>
    <row r="97" spans="1:9" x14ac:dyDescent="0.3">
      <c r="A97">
        <f t="shared" si="1"/>
        <v>0</v>
      </c>
      <c r="B97">
        <v>28.485408966440801</v>
      </c>
      <c r="F97" t="s">
        <v>118</v>
      </c>
      <c r="H97" t="s">
        <v>122</v>
      </c>
    </row>
    <row r="98" spans="1:9" x14ac:dyDescent="0.3">
      <c r="A98">
        <f t="shared" si="1"/>
        <v>0.57017347299846588</v>
      </c>
      <c r="B98">
        <v>28.788814519175478</v>
      </c>
      <c r="E98" t="s">
        <v>118</v>
      </c>
      <c r="H98">
        <v>5.7280099069999997</v>
      </c>
      <c r="I98" t="s">
        <v>141</v>
      </c>
    </row>
    <row r="99" spans="1:9" x14ac:dyDescent="0.3">
      <c r="A99">
        <f t="shared" si="1"/>
        <v>0</v>
      </c>
      <c r="B99">
        <v>28.99817447962776</v>
      </c>
      <c r="E99" t="s">
        <v>122</v>
      </c>
      <c r="F99" s="9">
        <v>1.711E-6</v>
      </c>
    </row>
    <row r="100" spans="1:9" x14ac:dyDescent="0.3">
      <c r="A100">
        <f t="shared" si="1"/>
        <v>0</v>
      </c>
      <c r="B100">
        <v>24.129636649457527</v>
      </c>
    </row>
    <row r="101" spans="1:9" x14ac:dyDescent="0.3">
      <c r="A101">
        <f t="shared" si="1"/>
        <v>0</v>
      </c>
      <c r="B101">
        <v>5.9923188210232574</v>
      </c>
    </row>
    <row r="102" spans="1:9" x14ac:dyDescent="0.3">
      <c r="A102">
        <f t="shared" si="1"/>
        <v>0</v>
      </c>
      <c r="B102">
        <v>18.760369794403857</v>
      </c>
    </row>
    <row r="103" spans="1:9" x14ac:dyDescent="0.3">
      <c r="A103">
        <f t="shared" si="1"/>
        <v>0</v>
      </c>
      <c r="B103">
        <v>25.188659397746768</v>
      </c>
    </row>
    <row r="104" spans="1:9" x14ac:dyDescent="0.3">
      <c r="A104">
        <f t="shared" si="1"/>
        <v>0</v>
      </c>
      <c r="B104">
        <v>32.073555353610949</v>
      </c>
    </row>
    <row r="105" spans="1:9" x14ac:dyDescent="0.3">
      <c r="A105">
        <f t="shared" si="1"/>
        <v>0</v>
      </c>
      <c r="B105">
        <v>48.06041881222108</v>
      </c>
    </row>
    <row r="106" spans="1:9" x14ac:dyDescent="0.3">
      <c r="A106">
        <f t="shared" si="1"/>
        <v>0</v>
      </c>
      <c r="B106">
        <v>33.364226135310474</v>
      </c>
    </row>
    <row r="107" spans="1:9" x14ac:dyDescent="0.3">
      <c r="A107">
        <f t="shared" si="1"/>
        <v>0</v>
      </c>
      <c r="B107">
        <v>16.054800385315207</v>
      </c>
    </row>
    <row r="108" spans="1:9" x14ac:dyDescent="0.3">
      <c r="B108">
        <v>38.466161798293065</v>
      </c>
    </row>
    <row r="109" spans="1:9" x14ac:dyDescent="0.3">
      <c r="B109">
        <v>30.593978844589095</v>
      </c>
    </row>
    <row r="110" spans="1:9" x14ac:dyDescent="0.3">
      <c r="B110" s="14">
        <f>AVERAGE(B77:B109)</f>
        <v>19.360280735354369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3j eau </vt:lpstr>
      <vt:lpstr> eau t </vt:lpstr>
      <vt:lpstr>3j 4d22</vt:lpstr>
      <vt:lpstr>3j dipel </vt:lpstr>
      <vt:lpstr>dipel t </vt:lpstr>
      <vt:lpstr>3j cristaux </vt:lpstr>
      <vt:lpstr>3j cristaux t </vt:lpstr>
      <vt:lpstr>Stat EC RFP-</vt:lpstr>
      <vt:lpstr>stat EC RFP+</vt:lpstr>
      <vt:lpstr>graphe</vt:lpstr>
      <vt:lpstr>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2022-09-19T12:44:48Z</dcterms:modified>
</cp:coreProperties>
</file>